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5" tabRatio="736" firstSheet="2" activeTab="4"/>
  </bookViews>
  <sheets>
    <sheet name="Титул " sheetId="1" r:id="rId1"/>
    <sheet name="1 Учебная работа" sheetId="2" r:id="rId2"/>
    <sheet name="2.1 Учебно-методическая работ" sheetId="3" r:id="rId3"/>
    <sheet name="2.2 Учебно-методическая работа" sheetId="4" r:id="rId4"/>
    <sheet name="3. Научно-исследов работа" sheetId="5" r:id="rId5"/>
    <sheet name="4. Список научных трудов" sheetId="6" r:id="rId6"/>
    <sheet name="5. Руководство" sheetId="7" r:id="rId7"/>
    <sheet name="6. Организационно-метод работа" sheetId="8" r:id="rId8"/>
    <sheet name="7. Повышение квалификации" sheetId="9" r:id="rId9"/>
    <sheet name="Сводная таблица" sheetId="10" r:id="rId10"/>
    <sheet name="Заключение кафедры (уч. год)" sheetId="11" r:id="rId11"/>
    <sheet name="Справка" sheetId="12" r:id="rId12"/>
  </sheets>
  <definedNames>
    <definedName name="_xlnm.Print_Titles" localSheetId="1">'1 Учебная работа'!$7:$7</definedName>
    <definedName name="_xlnm.Print_Titles" localSheetId="2">'2.1 Учебно-методическая работ'!$10:$10</definedName>
    <definedName name="_xlnm.Print_Titles" localSheetId="3">'2.2 Учебно-методическая работа'!$8:$8</definedName>
    <definedName name="_xlnm.Print_Area" localSheetId="1">'1 Учебная работа'!$A$1:$O$240</definedName>
  </definedNames>
  <calcPr fullCalcOnLoad="1"/>
</workbook>
</file>

<file path=xl/comments1.xml><?xml version="1.0" encoding="utf-8"?>
<comments xmlns="http://schemas.openxmlformats.org/spreadsheetml/2006/main">
  <authors>
    <author>Геннадий Мальгин</author>
  </authors>
  <commentList>
    <comment ref="A27" authorId="0">
      <text>
        <r>
          <rPr>
            <b/>
            <sz val="9"/>
            <rFont val="Tahoma"/>
            <family val="2"/>
          </rPr>
          <t>Выбрать из выпадающего списка.</t>
        </r>
        <r>
          <rPr>
            <sz val="9"/>
            <rFont val="Tahoma"/>
            <family val="2"/>
          </rPr>
          <t xml:space="preserve">
Если не работает выпадающий список - скопировать с вкаладки "Справка"</t>
        </r>
      </text>
    </comment>
    <comment ref="C28" authorId="0">
      <text>
        <r>
          <rPr>
            <b/>
            <sz val="9"/>
            <rFont val="Tahoma"/>
            <family val="2"/>
          </rPr>
          <t>Выбрать из выпадающего списка.
Если не работает выпадающий список - скопировать с вкаладки "Справка"</t>
        </r>
      </text>
    </comment>
  </commentList>
</comments>
</file>

<file path=xl/sharedStrings.xml><?xml version="1.0" encoding="utf-8"?>
<sst xmlns="http://schemas.openxmlformats.org/spreadsheetml/2006/main" count="957" uniqueCount="389">
  <si>
    <t>УТВЕРЖДАЮ</t>
  </si>
  <si>
    <t>(подпись)</t>
  </si>
  <si>
    <t>«___»___20__ г.</t>
  </si>
  <si>
    <t>Наименование дисциплины, виды работ</t>
  </si>
  <si>
    <t>План</t>
  </si>
  <si>
    <t>Факт</t>
  </si>
  <si>
    <t>Виды научно-исследовательской работы</t>
  </si>
  <si>
    <t>СВОДНАЯ ТАБЛИЦА СОВОКУПНОЙ НАГРУЗКИ ПРЕПОДАВАТЕЛЯ</t>
  </si>
  <si>
    <t>Наименование разделов</t>
  </si>
  <si>
    <t>Учебная работа</t>
  </si>
  <si>
    <t>Всего</t>
  </si>
  <si>
    <t>Формы повышения квалификации</t>
  </si>
  <si>
    <t>(дается оценка профессиональной деятельности преподавателя, его соответствия предъявляемым требованиям)</t>
  </si>
  <si>
    <t>(ФИО)</t>
  </si>
  <si>
    <t>_____________________, протокол №________</t>
  </si>
  <si>
    <t xml:space="preserve">         (дата)</t>
  </si>
  <si>
    <t>Отметка о выполнении</t>
  </si>
  <si>
    <t>Фамилия и инициалы обучающегося</t>
  </si>
  <si>
    <t>Категория обучающегося</t>
  </si>
  <si>
    <t>Форма обучения</t>
  </si>
  <si>
    <t>Срок обучения</t>
  </si>
  <si>
    <t>начала</t>
  </si>
  <si>
    <t>окончание</t>
  </si>
  <si>
    <t>№ п/п</t>
  </si>
  <si>
    <t>5. РУКОВОДСТВО МАГИСТРАНТАМИ, АСПИРАНТАМИ, СТАЖЕРАМИ, СОИСКАТЕЛЯМИ</t>
  </si>
  <si>
    <t>№ пп.</t>
  </si>
  <si>
    <t>_____________</t>
  </si>
  <si>
    <t>Составил:</t>
  </si>
  <si>
    <t>Срок выполнения</t>
  </si>
  <si>
    <t>Планируемый результат</t>
  </si>
  <si>
    <t>Всего (час.)</t>
  </si>
  <si>
    <t>Выходные данные</t>
  </si>
  <si>
    <t>Заведующий  кафедрой:</t>
  </si>
  <si>
    <t>_____________________, протокол №__________</t>
  </si>
  <si>
    <t>НИЖНЕВАРТОВСКИЙ ГОСУДАРСТВЕННЫЙ  УНИВЕРСИТЕТ</t>
  </si>
  <si>
    <t>(факультет)</t>
  </si>
  <si>
    <t>(кафедра)</t>
  </si>
  <si>
    <t xml:space="preserve">Направле-
ние (специаль-
ность), курс, группа
</t>
  </si>
  <si>
    <t>Кол-во студен-тов</t>
  </si>
  <si>
    <t>на</t>
  </si>
  <si>
    <t>учебный год</t>
  </si>
  <si>
    <r>
      <t xml:space="preserve">Ученое звание: </t>
    </r>
  </si>
  <si>
    <t xml:space="preserve">Ученая степень: </t>
  </si>
  <si>
    <t>ФЕДЕРАЛЬНОЕ ГОСУДАРСТВЕННОЕ БЮДЖЕТНОЕ ОБРАЗОВАТЕЛЬНОЕ УЧРЕЖДЕНИЕ  
ВЫСШЕГО ОБРАЗОВАНИЯ</t>
  </si>
  <si>
    <t>МИНИСТЕРСТВО НАУКИ И ВЫСШЕГО ОБРАЗОВАНИЯ РОССИЙСКОЙ ФЕДЕРАЦИИ</t>
  </si>
  <si>
    <t>Преподаватель</t>
  </si>
  <si>
    <t>Декан</t>
  </si>
  <si>
    <t>Группа</t>
  </si>
  <si>
    <t>Семестр</t>
  </si>
  <si>
    <t>Итого на I семестр план</t>
  </si>
  <si>
    <t>Плановое количество
часов</t>
  </si>
  <si>
    <t>Фактическое количество
часов</t>
  </si>
  <si>
    <t>Итого на I семестр факт</t>
  </si>
  <si>
    <t>Учебно-методическая работа</t>
  </si>
  <si>
    <t>Научно-исследовательская работа</t>
  </si>
  <si>
    <t>Организационно-методическая работа</t>
  </si>
  <si>
    <t>Причины недовыполнения по разделам</t>
  </si>
  <si>
    <t>Причины перевыполнения по разделам</t>
  </si>
  <si>
    <t>Должность:</t>
  </si>
  <si>
    <t>СОГЛАСОВАНО</t>
  </si>
  <si>
    <t>Заведующий кафедрой</t>
  </si>
  <si>
    <r>
      <rPr>
        <sz val="12"/>
        <rFont val="Times New Roman"/>
        <family val="1"/>
      </rPr>
      <t xml:space="preserve">Заведующий кафедрой </t>
    </r>
    <r>
      <rPr>
        <sz val="12"/>
        <rFont val="Antiqua"/>
        <family val="0"/>
      </rPr>
      <t>_____________________</t>
    </r>
  </si>
  <si>
    <t xml:space="preserve">Фамилия, Имя, Отчество: </t>
  </si>
  <si>
    <t>___________</t>
  </si>
  <si>
    <t>Декан ____________________________</t>
  </si>
  <si>
    <r>
      <t xml:space="preserve">                                  </t>
    </r>
    <r>
      <rPr>
        <sz val="12"/>
        <rFont val="Times New Roman"/>
        <family val="1"/>
      </rPr>
      <t xml:space="preserve">      </t>
    </r>
    <r>
      <rPr>
        <vertAlign val="superscript"/>
        <sz val="12"/>
        <rFont val="Times New Roman"/>
        <family val="1"/>
      </rPr>
      <t>(подпись)</t>
    </r>
  </si>
  <si>
    <r>
      <t xml:space="preserve">                                      </t>
    </r>
    <r>
      <rPr>
        <sz val="12"/>
        <rFont val="Times New Roman"/>
        <family val="1"/>
      </rPr>
      <t xml:space="preserve">  </t>
    </r>
    <r>
      <rPr>
        <vertAlign val="superscript"/>
        <sz val="12"/>
        <rFont val="Times New Roman"/>
        <family val="1"/>
      </rPr>
      <t>(подпись)</t>
    </r>
  </si>
  <si>
    <t>Размер основной ставки:</t>
  </si>
  <si>
    <t>Максимальное количество часов за год на 1 ставку</t>
  </si>
  <si>
    <t>Справочная информация для определения суммарного количества часов нагрузки преподавателя за учебный год в соответствии с долей ставки в каждом месяце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</si>
  <si>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</si>
  <si>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</si>
  <si>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</si>
  <si>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</si>
  <si>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</si>
  <si>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</si>
  <si>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</si>
  <si>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</si>
  <si>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</si>
  <si>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</si>
  <si>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количество часов в индивидуальный план/отчет</t>
  </si>
  <si>
    <t>Доля ставки в каждом месяце</t>
  </si>
  <si>
    <t>Количество часов в каждом месяце в соответствии с долей ставки в этом месяце</t>
  </si>
  <si>
    <t>Разработка и написание курса лекций</t>
  </si>
  <si>
    <t xml:space="preserve"> 30 ч. на 1 п.л.</t>
  </si>
  <si>
    <t>Разработка и написание методических указаний (рекомендаций) к лабораторным работам, практическим занятиям, по выполнению курсовых работ и проектов, ВКР, принятых к изданию</t>
  </si>
  <si>
    <t>Переработка курса лекций</t>
  </si>
  <si>
    <t>Переработка методических указаний (рекомендаций) к лабораторным работам, практическим занятиям, по выполнению курсовых работ и проектов, ВКР, принятых к изданию</t>
  </si>
  <si>
    <t>15 ч. на 1 п.л.</t>
  </si>
  <si>
    <t>Рецензирование курсов лекций, сборников задач и упражнений, учебно-методических и нотных изданий</t>
  </si>
  <si>
    <t>3 ч. на 1 п.л.</t>
  </si>
  <si>
    <t xml:space="preserve">Разработка учебного плана по новой для университета специальности, направлению (профилю) подготовки 
</t>
  </si>
  <si>
    <t>Разработка интегрированного учебного плана</t>
  </si>
  <si>
    <t>60 ч. на 1 план</t>
  </si>
  <si>
    <t>100 ч. на 1 план</t>
  </si>
  <si>
    <t>200 ч.</t>
  </si>
  <si>
    <t>20 ч.</t>
  </si>
  <si>
    <t>18 ч.</t>
  </si>
  <si>
    <t>Составление учебного плана по направлению подготовки</t>
  </si>
  <si>
    <t>30 ч. на 1 учебный план</t>
  </si>
  <si>
    <t>Создание базы тестовых заданий в системе AST-Test</t>
  </si>
  <si>
    <t>40 ч. на 100 заданий</t>
  </si>
  <si>
    <t>0,5 ч. на 2-х часовое занятие</t>
  </si>
  <si>
    <t>Подготовка к лабораторным занятиям</t>
  </si>
  <si>
    <t>Постановка и описание новой лабораторной работы</t>
  </si>
  <si>
    <t>50 ч. на лабораторную работу</t>
  </si>
  <si>
    <t>Модернизация действующей лабораторной работы</t>
  </si>
  <si>
    <t>10 ч. на лабораторную работу</t>
  </si>
  <si>
    <t>Подготовка к открытому занятию, в том числе к мастер-классу, тренингу</t>
  </si>
  <si>
    <t>2 ч. на академический час</t>
  </si>
  <si>
    <t>Составление заданий для курсовой работы (проекта)</t>
  </si>
  <si>
    <t>Составление комплекта экзаменационных материалов для государственного экзамена</t>
  </si>
  <si>
    <t>1 ч. на задание</t>
  </si>
  <si>
    <t>0,5 ч. на одну работу</t>
  </si>
  <si>
    <t>15 ч. на 1 комплект</t>
  </si>
  <si>
    <t>Составление экзаменационных билетов по предметам вступительных экзаменов (письменных и устных)</t>
  </si>
  <si>
    <t xml:space="preserve">на разработку - 20 ч.
на переработку - 10 ч.
</t>
  </si>
  <si>
    <t>Составление билетов для вступительных экзаменов в аспирантуру и кандидатских экзаменов</t>
  </si>
  <si>
    <t>20 ч. на 1 дисциплину</t>
  </si>
  <si>
    <t>Внедрение в учебный процесс новых пакетов прикладных программ</t>
  </si>
  <si>
    <t>30 ч. на пакет</t>
  </si>
  <si>
    <t>Подготовка заданий на производственную практику</t>
  </si>
  <si>
    <t>0,2 ч. на 1 студента</t>
  </si>
  <si>
    <t>Подготовка заданий и проверка результатов олимпиады</t>
  </si>
  <si>
    <t>0,15 ч. на одного студента</t>
  </si>
  <si>
    <t>Взаимопосещение занятий</t>
  </si>
  <si>
    <t>2 ч. на одно занятие</t>
  </si>
  <si>
    <t>Руководство аспирантами</t>
  </si>
  <si>
    <t>50 ч. на 1 аспиранта в год</t>
  </si>
  <si>
    <t>50 ч. (70 ч. с грифом УМО) на 1 п.л.</t>
  </si>
  <si>
    <t xml:space="preserve">20 ч. (25 ч. с грифом УМО) на 1 п.л.; </t>
  </si>
  <si>
    <t>Разработка ООП по направлению подготовки, специальности</t>
  </si>
  <si>
    <t>КПК - 10 ч. программа профпереподготовки - 20 ч.</t>
  </si>
  <si>
    <t xml:space="preserve">Подготовка к лекциям 
</t>
  </si>
  <si>
    <t>по вновь введенной в учебный план дисциплине - 3 ч. на 1 час лекций, по вновь читаемой преподавателем дисциплине - 2 ч. на 1 ч. лекций, по повторно читаемому курсу - 1 ч. на 1 ч. лекций</t>
  </si>
  <si>
    <t xml:space="preserve">Разработка Программы дополнительного профессионального образования
</t>
  </si>
  <si>
    <t xml:space="preserve">Подготовка к практическим занятиям
</t>
  </si>
  <si>
    <t>по вновь читаемой преподавателем дисциплине - 3 ч. на 2-х часовое занятие, по повторно читаемому курсу - 0,5 ч. на 2-х часовое занятие</t>
  </si>
  <si>
    <t>Составление заданий для ВКР</t>
  </si>
  <si>
    <t>магистратура - 2 ч. на спец. часть, 0,5 ч. на другие разделы, бакалавриат - 1 ч. на спец. часть, 0,5 ч. на другие разделы</t>
  </si>
  <si>
    <t>Обновление ООП</t>
  </si>
  <si>
    <t>Составление отчета по самообследованию ООП</t>
  </si>
  <si>
    <t xml:space="preserve">Составление рабочих программ
</t>
  </si>
  <si>
    <t>по вновь введенной в учебный план дисциплине (практике, ГИА) - 20 ч., по вновь читаемой преподавателем дисциплине (практике, ГИА) - 10 ч., переработка рабочих программ - 5 ч.</t>
  </si>
  <si>
    <t xml:space="preserve">Составление методических материалов (в составе РПД (практики))
</t>
  </si>
  <si>
    <t>разработка - 15 ч., обновление - 5 ч.</t>
  </si>
  <si>
    <t>Размещение рабочей программы дисциплины (практики) в ЭИОС университета</t>
  </si>
  <si>
    <t>2 ч. на программу</t>
  </si>
  <si>
    <t>ВСЕГО на учебный год план</t>
  </si>
  <si>
    <t>ВСЕГО на учебный год факт</t>
  </si>
  <si>
    <t>Рабочий план</t>
  </si>
  <si>
    <t>Факультет</t>
  </si>
  <si>
    <t>Блок</t>
  </si>
  <si>
    <t>Дисциплина (вид учебной работы)</t>
  </si>
  <si>
    <t>Кол-во
обучающихся</t>
  </si>
  <si>
    <t>Вид нагрузки</t>
  </si>
  <si>
    <t>38.03.02(209)-21-З, 38.03.02(213)-21-З, 38.03.06(212)-21-З, 44.03.01(4)-21-З, 44.03.01(5)-21-З, 46.03.02(28)-21-З</t>
  </si>
  <si>
    <t>ГФ</t>
  </si>
  <si>
    <t>Б1.О</t>
  </si>
  <si>
    <t>История России</t>
  </si>
  <si>
    <t>1151, 1152, 1154, 1155, 1156, 1173</t>
  </si>
  <si>
    <t>Лекции</t>
  </si>
  <si>
    <t>13.03.01(48)-21-З, 13.03.02(222)-21-З, 13.03.02(49)-21-З, 20.03.01(69)-21-З, 21.03.01(221)-21-З</t>
  </si>
  <si>
    <t>ФЭИ</t>
  </si>
  <si>
    <t>2151, 2152, 2155, 2156, 2158</t>
  </si>
  <si>
    <t>21.03.01(221)-21-З</t>
  </si>
  <si>
    <t>Зачет по модулю "История"</t>
  </si>
  <si>
    <t>2152</t>
  </si>
  <si>
    <t>Зачет</t>
  </si>
  <si>
    <t>20.03.01(69)-21-З</t>
  </si>
  <si>
    <t>2156</t>
  </si>
  <si>
    <t>44.03.01(4)-21-О</t>
  </si>
  <si>
    <t>Историческое краеведение в современной школе</t>
  </si>
  <si>
    <t>1104</t>
  </si>
  <si>
    <t>Экзамен</t>
  </si>
  <si>
    <t>44.03.01(4)-21-З</t>
  </si>
  <si>
    <t>1154</t>
  </si>
  <si>
    <t>38.03.02(209)-21-З, 38.03.02(213)-21-З, 38.03.06(212)-21-З, 46.03.02(28)-21-З</t>
  </si>
  <si>
    <t>1152, 1155, 1156, 1173</t>
  </si>
  <si>
    <t>Практические</t>
  </si>
  <si>
    <t>44.03.01(4)-21-З, 44.03.01(5)-21-З</t>
  </si>
  <si>
    <t>1151, 1154</t>
  </si>
  <si>
    <t>46.03.01(18)-21-О</t>
  </si>
  <si>
    <t>Источниковедение</t>
  </si>
  <si>
    <t>1110</t>
  </si>
  <si>
    <t>СР под руководством преподавателя</t>
  </si>
  <si>
    <t>46.06.01(24)-21-О</t>
  </si>
  <si>
    <t>Б1.В.ДВ.02</t>
  </si>
  <si>
    <t>Гражданская война в России 1917 - 1922 г.</t>
  </si>
  <si>
    <t>1148</t>
  </si>
  <si>
    <t>Зачет с оценкой</t>
  </si>
  <si>
    <t>44.03.01(3)-21-О</t>
  </si>
  <si>
    <t>1105</t>
  </si>
  <si>
    <t>44.03.01(5)-21-О</t>
  </si>
  <si>
    <t>1103</t>
  </si>
  <si>
    <t>46.03.02(28)-21-З</t>
  </si>
  <si>
    <t>1152</t>
  </si>
  <si>
    <t>38.03.02(213)-21-З</t>
  </si>
  <si>
    <t>1156</t>
  </si>
  <si>
    <t>38.03.02(209)-21-З</t>
  </si>
  <si>
    <t>1173</t>
  </si>
  <si>
    <t>44.03.01(5)-21-З</t>
  </si>
  <si>
    <t>1151</t>
  </si>
  <si>
    <t>38.03.06(212)-21-З</t>
  </si>
  <si>
    <t>1155</t>
  </si>
  <si>
    <t>44.03.01(155)-21-О</t>
  </si>
  <si>
    <t>ФПП</t>
  </si>
  <si>
    <t>6102</t>
  </si>
  <si>
    <t>44.03.02(170)-21-О</t>
  </si>
  <si>
    <t>6103</t>
  </si>
  <si>
    <t>44.03.02(156)-21-О</t>
  </si>
  <si>
    <t>6114</t>
  </si>
  <si>
    <t>13.03.01(48)-21-З</t>
  </si>
  <si>
    <t>2155</t>
  </si>
  <si>
    <t>13.03.02(49)-21-З</t>
  </si>
  <si>
    <t>2151</t>
  </si>
  <si>
    <t>13.03.02(222)-21-З</t>
  </si>
  <si>
    <t>2158</t>
  </si>
  <si>
    <t>44.03.01(3)-21-О, 44.03.01(4)-21-О, 44.03.01(5)-21-О, 44.03.01(155)-21-О, 44.03.02(156)-21-О, 44.03.02(170)-21-О</t>
  </si>
  <si>
    <t>ГФ, ФПП</t>
  </si>
  <si>
    <t>1103, 1104, 1105, 6102, 6103, 6114</t>
  </si>
  <si>
    <t>44.04.01(9)-20-О</t>
  </si>
  <si>
    <t>Б1.В</t>
  </si>
  <si>
    <t>Дискуссионные проблемы отечественной истории ХХ в.</t>
  </si>
  <si>
    <t>1025</t>
  </si>
  <si>
    <t>Историография и источниковедение отечественной истории</t>
  </si>
  <si>
    <t>Б1.В.ДВ.03</t>
  </si>
  <si>
    <t>История Гражданской войны 1917-1922 г.</t>
  </si>
  <si>
    <t>44.03.01(4)-20-З</t>
  </si>
  <si>
    <t>История России новейшего периода</t>
  </si>
  <si>
    <t>1054</t>
  </si>
  <si>
    <t>44.03.01(4)-20-О</t>
  </si>
  <si>
    <t>История России (до XVIII в.)</t>
  </si>
  <si>
    <t>1004</t>
  </si>
  <si>
    <t>Методика обучения и воспитания (по профилю подготовки)</t>
  </si>
  <si>
    <t>КСР</t>
  </si>
  <si>
    <t>44.03.01(4)-19-О</t>
  </si>
  <si>
    <t>Историография: содержание и технологии изучения</t>
  </si>
  <si>
    <t>1904</t>
  </si>
  <si>
    <t>44.03.01(4)-19-З</t>
  </si>
  <si>
    <t>1954</t>
  </si>
  <si>
    <t>46.06.01(24)-19-О</t>
  </si>
  <si>
    <t>Б3.В</t>
  </si>
  <si>
    <t>Научно-исследовательская деятельность</t>
  </si>
  <si>
    <t>1948</t>
  </si>
  <si>
    <t>Основы научных исследований в профессиональной деятельности педагога</t>
  </si>
  <si>
    <t>Отечественная история</t>
  </si>
  <si>
    <t>Подготовка научно-квалификационной работы (диссертации) на соискание ученой степени кандидата наук</t>
  </si>
  <si>
    <t>Б2.В</t>
  </si>
  <si>
    <t>Практика по получению профессиональных умений и опыта профессиональной деятельности</t>
  </si>
  <si>
    <t>Б2.О</t>
  </si>
  <si>
    <t>Технологическая (проектно-технологическая) практика</t>
  </si>
  <si>
    <t>Б4.Б</t>
  </si>
  <si>
    <t>Подготовка к сдаче и сдача государственного экзамена</t>
  </si>
  <si>
    <t>Представление научного доклада об основных результатах подготовленной научно-квалификационной работы (диссертации)</t>
  </si>
  <si>
    <t>44.03.01(4)-18-О</t>
  </si>
  <si>
    <t>Историография отечественной и зарубежной истории</t>
  </si>
  <si>
    <t>1804</t>
  </si>
  <si>
    <t>Б1.В.ДВ.06</t>
  </si>
  <si>
    <t>История денег и денежного обращения в России</t>
  </si>
  <si>
    <t>Б3.Б</t>
  </si>
  <si>
    <t>Защита выпускной квалификационной работы, включая подготовку к процедуре защиты и процедуру защиты</t>
  </si>
  <si>
    <t>Преддипломная практика</t>
  </si>
  <si>
    <t>нормы</t>
  </si>
  <si>
    <t>Лабораторные</t>
  </si>
  <si>
    <t>Составление заданий для контрольных работ (рефератов, РГР и др. видов КСР)</t>
  </si>
  <si>
    <t>Семестр (1 или 2)</t>
  </si>
  <si>
    <t>Вид организационно-методической работы</t>
  </si>
  <si>
    <t>Сведения о дополнительном профессиональном образовании (факт)</t>
  </si>
  <si>
    <t>1 семестр</t>
  </si>
  <si>
    <t>Повышение квалификации</t>
  </si>
  <si>
    <t>ИНДИВИДУАЛЬНЫЙ ПЛАН-ОТЧЕТ РАБОТЫ ПРЕПОДАВАТЕЛЯ</t>
  </si>
  <si>
    <t>№</t>
  </si>
  <si>
    <t>Номер кафедры</t>
  </si>
  <si>
    <t>Название кафедры</t>
  </si>
  <si>
    <t>Кафедра Сокращение</t>
  </si>
  <si>
    <t>Заведующий</t>
  </si>
  <si>
    <t>Заведующий ФИО</t>
  </si>
  <si>
    <t>Факультет (сокращение)</t>
  </si>
  <si>
    <t>Кафедра архитектуры, дизайна и декоративного искусства</t>
  </si>
  <si>
    <t>АДДИ</t>
  </si>
  <si>
    <t>Кравченко Светлана Николаевна</t>
  </si>
  <si>
    <t>С.Н. Кравченко</t>
  </si>
  <si>
    <t>Факультет искусств и дизайна</t>
  </si>
  <si>
    <t>ФИД</t>
  </si>
  <si>
    <t>Кафедра изобразительного искусства</t>
  </si>
  <si>
    <t>ИЗО</t>
  </si>
  <si>
    <t>Переверзев Анатолий Георгиевич</t>
  </si>
  <si>
    <t>А.Г. Переверзев</t>
  </si>
  <si>
    <t>Кафедра музыкального образования</t>
  </si>
  <si>
    <t>МО</t>
  </si>
  <si>
    <t>Швецова Ольга Юрьевна</t>
  </si>
  <si>
    <t>О.Ю. Швецова</t>
  </si>
  <si>
    <t>Кафедра истории России документоведения</t>
  </si>
  <si>
    <t>ИРД</t>
  </si>
  <si>
    <t>Якубова Лала Алиевна</t>
  </si>
  <si>
    <t>Л.А. Якубова</t>
  </si>
  <si>
    <t>Гуманитарный факультет</t>
  </si>
  <si>
    <t>Кафедра филологии, лингводидактики и перевода</t>
  </si>
  <si>
    <t>ФЛП</t>
  </si>
  <si>
    <t>Степанова Марина Александровна</t>
  </si>
  <si>
    <t>М.А. Степанова</t>
  </si>
  <si>
    <t>Кафедра коммерции и менеджмента</t>
  </si>
  <si>
    <t>КИМ</t>
  </si>
  <si>
    <t>Патрахина Татьяна Николаевна</t>
  </si>
  <si>
    <t>Т.Н. Патрахина</t>
  </si>
  <si>
    <t>Кафедра массовых коммуникаций и туризма</t>
  </si>
  <si>
    <t>МКТ</t>
  </si>
  <si>
    <t>Пенкина Наталья Викторовна</t>
  </si>
  <si>
    <t>Н.В. Пенкина</t>
  </si>
  <si>
    <t>Кафедра педагогики и педагогического и социального образования</t>
  </si>
  <si>
    <t>ППСО</t>
  </si>
  <si>
    <t>Салаватова Асиль Магомедовна</t>
  </si>
  <si>
    <t>А.М. Салаватова</t>
  </si>
  <si>
    <t>Факультет педагогики и психологии</t>
  </si>
  <si>
    <t>Кафедра психологии образования и развития</t>
  </si>
  <si>
    <t>ПОИР</t>
  </si>
  <si>
    <t>Тюстина Гульнара Гумаровна</t>
  </si>
  <si>
    <t>Г.Г. Тюстина</t>
  </si>
  <si>
    <t>Кафедра спортивных дисциплин</t>
  </si>
  <si>
    <t>СД</t>
  </si>
  <si>
    <t>Пащенко Александр Юрьевич</t>
  </si>
  <si>
    <t>А.Ю. Пащенко</t>
  </si>
  <si>
    <t>Факультет физической культуры и спорта</t>
  </si>
  <si>
    <t>ФФКС</t>
  </si>
  <si>
    <t>Кафедра теоретических основ физического воспитания</t>
  </si>
  <si>
    <t>ТОФВ</t>
  </si>
  <si>
    <t>Коричко Юлия Валентиновна</t>
  </si>
  <si>
    <t>Ю.В. Коричко</t>
  </si>
  <si>
    <t>Кафедра информатики и методики ее преподавания</t>
  </si>
  <si>
    <t>ИМПИ</t>
  </si>
  <si>
    <t>Казиахмедов Туфик Багаутдинович</t>
  </si>
  <si>
    <t>Т.Б. Казиахмедов</t>
  </si>
  <si>
    <t>Факультет информационных технологий и математики</t>
  </si>
  <si>
    <t>ФИТМ</t>
  </si>
  <si>
    <t>Кафедра физико-математического образования</t>
  </si>
  <si>
    <t>ФМО</t>
  </si>
  <si>
    <t>Юмагулов Николай Иванович</t>
  </si>
  <si>
    <t>Н.И. Юмагулов</t>
  </si>
  <si>
    <t>Кафедра географии</t>
  </si>
  <si>
    <t>ГЕО</t>
  </si>
  <si>
    <t>Коркина Елена Александровна</t>
  </si>
  <si>
    <t>Е.А. Коркина</t>
  </si>
  <si>
    <t>Факультет экологии и инжиниринга</t>
  </si>
  <si>
    <t>Кафедра экологии</t>
  </si>
  <si>
    <t>ЭКО</t>
  </si>
  <si>
    <t>Сторчак Татьяна Викторовна</t>
  </si>
  <si>
    <t>Т.В. Сторчак</t>
  </si>
  <si>
    <t>Кафедра Энергетики</t>
  </si>
  <si>
    <t>ЭНЕРГ</t>
  </si>
  <si>
    <t>Щекочихин Александр Владимирович</t>
  </si>
  <si>
    <t>А.В. Щекочихин</t>
  </si>
  <si>
    <t>Кафедра Нефтегазовое дело</t>
  </si>
  <si>
    <t>НД</t>
  </si>
  <si>
    <t>Чубарова Ольга Ивановна</t>
  </si>
  <si>
    <t>О.И. Чубарова</t>
  </si>
  <si>
    <t>Номер факультета</t>
  </si>
  <si>
    <t>Декан ФИО</t>
  </si>
  <si>
    <t>Павловская Анастасия Анатольевна</t>
  </si>
  <si>
    <t>А.А. Павловская</t>
  </si>
  <si>
    <t>Долгина Екатерина Станиславовна</t>
  </si>
  <si>
    <t>Е.С. Долгина</t>
  </si>
  <si>
    <t>Давыдова Светлана Александровна</t>
  </si>
  <si>
    <t>С.А. Давыдова</t>
  </si>
  <si>
    <t>Худжина Марина Владимировна</t>
  </si>
  <si>
    <t>М.В. Худжина</t>
  </si>
  <si>
    <t>Иванов Вячеслав Борисович</t>
  </si>
  <si>
    <t>В.Б. Иванов</t>
  </si>
  <si>
    <t>Должность</t>
  </si>
  <si>
    <t>ассистент</t>
  </si>
  <si>
    <t>доцент</t>
  </si>
  <si>
    <t>преподаватель</t>
  </si>
  <si>
    <t>профессор</t>
  </si>
  <si>
    <t>старший преподаватель</t>
  </si>
  <si>
    <t>ГПХ</t>
  </si>
  <si>
    <t>коэффицинт методической работы</t>
  </si>
  <si>
    <t>нормы с учетом коэффициента по должности</t>
  </si>
  <si>
    <t>нормы максимальные</t>
  </si>
  <si>
    <t>2021/2022</t>
  </si>
  <si>
    <t>Итого на II семестр факт</t>
  </si>
  <si>
    <t>Истрофилова Олеся Ивановна</t>
  </si>
  <si>
    <t>О. И. Истрофилова</t>
  </si>
  <si>
    <t>План рассмотрен на заседании кафедры</t>
  </si>
  <si>
    <t xml:space="preserve">Объем </t>
  </si>
  <si>
    <t>Наименование учебных изданий и научных трудов</t>
  </si>
  <si>
    <t>Форма учебных изданий и научных трудов</t>
  </si>
  <si>
    <t xml:space="preserve">Соавторы </t>
  </si>
  <si>
    <t>Итого на II семестр план</t>
  </si>
  <si>
    <t>Примечания.
I. Список составляется по разделам в хронологической последовательности публикаций учебных изданий и научных трудов, используемых в образовательном процессе, со сквозной нумерацией:
а) учебные издания:
б) научные труды;
в) патенты на изобретения, патенты (свидетельства) на полезную модель, патенты на промышленный образец, патенты на селекционные достижения, свидетельства на программу для электронных вычислительных машин, базы данных, топологию интегральных микросхем, зарегистрированные в установленном порядке.
II. В графе 2 приводится полное наименование учебных изданий и научных трудов (тема) с уточнением в скобках вида публикации: научные труды: научная монография, научная статья, тезисы докладов/сообщений научной конференции (съезда, симпозиума), отчет о проведении научно-исследовательских работ, прошедший депонирование; учебные издания: учебник, учебное пособие, учебно-методическое пособие, учебное наглядное пособие, рабочая тетрадь, самоучитель, хрестоматия, практикум, задачник, учебная программа:
Все названия учебных изданий и научных трудов указываются на русском языке. Если работа была опубликована на иностранном языке, то указать, на каком языке она была опубликована.
В графе 3 указывается форма объективного существования учебного издания и научного труда: печатная, рукописная, аудиовизуальная, электронная. Дипломы, авторские свидетельства, патенты, лицензии, информационные карты, алгоритмы, проекты не характеризуются (делается прочерк). Научные и учебные электронные издания приравниваются к опубликованным при наличии государственной регистрации уполномоченной государственной организации.
В графе 4 конкретизируются место и время публикации (издательство, номер или серия периодического издания, год); дается характеристика сборников (межвузовский, тематический, внутривузовский), место и год их издания; указывается тематика, категория, место и год проведения научных и методических конференций, симпозиумов, семинаров и съездов. В материалах, в которых содержатся тезисы доклада (выступления, сообщения): международные, всероссийские, региональные, отраслевые, межотраслевые, краевые, областные, межвузовские, вузовские (научно-педагогических работников, молодых специалистов, студентов); место депонирования рукописей (организация), номер государственной регистрации, год депонирования, издание, где аннотирована депонированная работа; номер диплома на открытие, авторского свидетельства на изобретение, свидетельства на промышленный образец, дата выдачи; номер патента и дата выдачи; номер регистрации и дата оформления лицензии, информационной карты, алгоритма, проекта. Для электронных изданий выпускные данные: наименование издателя, наименование изготовителя, номер лицензии на издательскую деятельность и дату ее выдачи (для непериодических электронных изданий), регистрационный номер и регистрирующий орган (для периодических электронных изданий).
Все данные приводятся в соответствии с правилами библиографического описания документов.
В графе 5 указывается количество печатных листов (п. л.) или страниц (с.) публикаций (дробью: в числителе - общий объем, в знаменателе - объем, принадлежащий автору). Для электронных изданий объем в мегабайтах (Мб), продолжительность звуковых и видеофрагментов (в минутах).
В графе 6 перечисляются фамилии и инициалы соавторов в порядке их участия в работе. Из состава больших авторских коллективов приводятся фамилии первых пяти человек, после чего проставляется "и другие, всего __ человек".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</si>
</sst>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ntiqua"/>
      <family val="0"/>
    </font>
    <font>
      <sz val="11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2"/>
      <name val="Arimo"/>
      <family val="0"/>
    </font>
    <font>
      <b/>
      <sz val="9"/>
      <name val="Arimo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8"/>
      <name val="Arimo"/>
      <family val="0"/>
    </font>
    <font>
      <sz val="9"/>
      <name val="Arimo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mo"/>
      <family val="0"/>
    </font>
    <font>
      <sz val="10"/>
      <color indexed="63"/>
      <name val="Arial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4BACC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medium">
        <color rgb="FFCCCCCC"/>
      </left>
      <right style="medium">
        <color rgb="FFCCCCCC"/>
      </right>
      <top/>
      <bottom/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/>
      <top/>
      <bottom style="thin"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6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13" fillId="0" borderId="0" xfId="0" applyFont="1" applyAlignment="1">
      <alignment horizontal="center" vertical="justify"/>
    </xf>
    <xf numFmtId="0" fontId="13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 applyProtection="1">
      <alignment/>
      <protection locked="0"/>
    </xf>
    <xf numFmtId="0" fontId="15" fillId="0" borderId="10" xfId="55" applyFont="1" applyBorder="1">
      <alignment/>
      <protection/>
    </xf>
    <xf numFmtId="0" fontId="1" fillId="0" borderId="0" xfId="55">
      <alignment/>
      <protection/>
    </xf>
    <xf numFmtId="0" fontId="12" fillId="0" borderId="0" xfId="0" applyFont="1" applyAlignment="1">
      <alignment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wrapText="1"/>
    </xf>
    <xf numFmtId="0" fontId="13" fillId="0" borderId="0" xfId="0" applyFont="1" applyAlignment="1">
      <alignment horizontal="left" vertical="justify"/>
    </xf>
    <xf numFmtId="0" fontId="6" fillId="33" borderId="12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vertical="top" wrapText="1"/>
    </xf>
    <xf numFmtId="0" fontId="6" fillId="33" borderId="27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horizontal="center" vertical="top" wrapText="1"/>
    </xf>
    <xf numFmtId="0" fontId="7" fillId="33" borderId="29" xfId="0" applyFont="1" applyFill="1" applyBorder="1" applyAlignment="1">
      <alignment horizontal="center" vertical="top" wrapText="1"/>
    </xf>
    <xf numFmtId="0" fontId="7" fillId="33" borderId="30" xfId="0" applyFont="1" applyFill="1" applyBorder="1" applyAlignment="1">
      <alignment horizontal="center" vertical="top" wrapText="1"/>
    </xf>
    <xf numFmtId="0" fontId="6" fillId="0" borderId="28" xfId="0" applyFont="1" applyBorder="1" applyAlignment="1">
      <alignment vertical="top" wrapText="1"/>
    </xf>
    <xf numFmtId="0" fontId="0" fillId="0" borderId="10" xfId="0" applyNumberForma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12" fontId="6" fillId="0" borderId="10" xfId="0" applyNumberFormat="1" applyFont="1" applyBorder="1" applyAlignment="1" applyProtection="1">
      <alignment horizontal="center" vertical="top" wrapText="1"/>
      <protection locked="0"/>
    </xf>
    <xf numFmtId="0" fontId="6" fillId="33" borderId="15" xfId="0" applyFont="1" applyFill="1" applyBorder="1" applyAlignment="1">
      <alignment horizontal="center" vertical="top" wrapText="1"/>
    </xf>
    <xf numFmtId="17" fontId="0" fillId="0" borderId="10" xfId="0" applyNumberForma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31" xfId="0" applyFont="1" applyBorder="1" applyAlignment="1">
      <alignment vertical="top" wrapText="1"/>
    </xf>
    <xf numFmtId="0" fontId="6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justify" vertical="center" wrapText="1"/>
    </xf>
    <xf numFmtId="2" fontId="6" fillId="0" borderId="31" xfId="0" applyNumberFormat="1" applyFont="1" applyBorder="1" applyAlignment="1">
      <alignment horizontal="center" vertical="top" wrapText="1"/>
    </xf>
    <xf numFmtId="2" fontId="6" fillId="0" borderId="3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20" fillId="0" borderId="10" xfId="0" applyFont="1" applyBorder="1" applyAlignment="1">
      <alignment wrapText="1"/>
    </xf>
    <xf numFmtId="164" fontId="0" fillId="0" borderId="10" xfId="0" applyNumberFormat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23" fillId="0" borderId="33" xfId="0" applyFont="1" applyBorder="1" applyAlignment="1">
      <alignment wrapText="1"/>
    </xf>
    <xf numFmtId="0" fontId="6" fillId="0" borderId="0" xfId="0" applyFont="1" applyBorder="1" applyAlignment="1" applyProtection="1">
      <alignment/>
      <protection locked="0"/>
    </xf>
    <xf numFmtId="0" fontId="24" fillId="0" borderId="34" xfId="0" applyFont="1" applyBorder="1" applyAlignment="1">
      <alignment vertical="center"/>
    </xf>
    <xf numFmtId="0" fontId="23" fillId="0" borderId="34" xfId="0" applyFont="1" applyBorder="1" applyAlignment="1">
      <alignment wrapText="1"/>
    </xf>
    <xf numFmtId="0" fontId="23" fillId="0" borderId="35" xfId="0" applyFont="1" applyBorder="1" applyAlignment="1">
      <alignment wrapText="1"/>
    </xf>
    <xf numFmtId="0" fontId="25" fillId="35" borderId="15" xfId="0" applyFont="1" applyFill="1" applyBorder="1" applyAlignment="1">
      <alignment vertical="center" wrapText="1"/>
    </xf>
    <xf numFmtId="2" fontId="25" fillId="35" borderId="32" xfId="0" applyNumberFormat="1" applyFont="1" applyFill="1" applyBorder="1" applyAlignment="1">
      <alignment horizontal="right" vertical="center" wrapText="1"/>
    </xf>
    <xf numFmtId="0" fontId="25" fillId="36" borderId="10" xfId="0" applyFont="1" applyFill="1" applyBorder="1" applyAlignment="1">
      <alignment vertical="center" wrapText="1"/>
    </xf>
    <xf numFmtId="0" fontId="25" fillId="35" borderId="12" xfId="0" applyFont="1" applyFill="1" applyBorder="1" applyAlignment="1">
      <alignment vertical="center" wrapText="1"/>
    </xf>
    <xf numFmtId="2" fontId="25" fillId="36" borderId="10" xfId="0" applyNumberFormat="1" applyFont="1" applyFill="1" applyBorder="1" applyAlignment="1">
      <alignment horizontal="right" vertical="center" wrapText="1"/>
    </xf>
    <xf numFmtId="0" fontId="25" fillId="35" borderId="27" xfId="0" applyFont="1" applyFill="1" applyBorder="1" applyAlignment="1">
      <alignment vertical="center" wrapText="1"/>
    </xf>
    <xf numFmtId="2" fontId="25" fillId="35" borderId="14" xfId="0" applyNumberFormat="1" applyFont="1" applyFill="1" applyBorder="1" applyAlignment="1">
      <alignment horizontal="right" vertical="center" wrapText="1"/>
    </xf>
    <xf numFmtId="0" fontId="23" fillId="0" borderId="36" xfId="0" applyFont="1" applyBorder="1" applyAlignment="1">
      <alignment wrapText="1"/>
    </xf>
    <xf numFmtId="0" fontId="23" fillId="0" borderId="36" xfId="0" applyFont="1" applyBorder="1" applyAlignment="1">
      <alignment vertical="top" wrapText="1"/>
    </xf>
    <xf numFmtId="0" fontId="13" fillId="0" borderId="10" xfId="54" applyNumberFormat="1" applyFont="1" applyBorder="1" applyAlignment="1">
      <alignment horizontal="center" vertical="center" wrapText="1"/>
      <protection/>
    </xf>
    <xf numFmtId="1" fontId="13" fillId="0" borderId="10" xfId="54" applyNumberFormat="1" applyFont="1" applyBorder="1" applyAlignment="1">
      <alignment horizontal="center" vertical="center" wrapText="1"/>
      <protection/>
    </xf>
    <xf numFmtId="0" fontId="29" fillId="37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3" fillId="0" borderId="37" xfId="0" applyFont="1" applyBorder="1" applyAlignment="1">
      <alignment wrapText="1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>
      <alignment horizontal="center"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wrapText="1"/>
      <protection/>
    </xf>
    <xf numFmtId="0" fontId="0" fillId="0" borderId="10" xfId="0" applyBorder="1" applyAlignment="1">
      <alignment/>
    </xf>
    <xf numFmtId="0" fontId="7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vertical="top" wrapText="1"/>
      <protection/>
    </xf>
    <xf numFmtId="0" fontId="0" fillId="0" borderId="10" xfId="0" applyBorder="1" applyAlignment="1" applyProtection="1">
      <alignment/>
      <protection locked="0"/>
    </xf>
    <xf numFmtId="0" fontId="12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wrapText="1"/>
      <protection locked="0"/>
    </xf>
    <xf numFmtId="0" fontId="27" fillId="38" borderId="10" xfId="54" applyNumberFormat="1" applyFont="1" applyFill="1" applyBorder="1" applyAlignment="1">
      <alignment horizontal="center" vertical="center" wrapText="1"/>
      <protection/>
    </xf>
    <xf numFmtId="0" fontId="27" fillId="38" borderId="10" xfId="54" applyNumberFormat="1" applyFont="1" applyFill="1" applyBorder="1" applyAlignment="1">
      <alignment horizontal="center" vertical="center" textRotation="90" wrapText="1"/>
      <protection/>
    </xf>
    <xf numFmtId="0" fontId="28" fillId="38" borderId="10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 applyProtection="1">
      <alignment vertical="center" wrapText="1"/>
      <protection/>
    </xf>
    <xf numFmtId="0" fontId="21" fillId="38" borderId="10" xfId="0" applyFont="1" applyFill="1" applyBorder="1" applyAlignment="1" applyProtection="1">
      <alignment horizontal="center" vertical="center" wrapText="1"/>
      <protection/>
    </xf>
    <xf numFmtId="0" fontId="21" fillId="38" borderId="10" xfId="0" applyFont="1" applyFill="1" applyBorder="1" applyAlignment="1">
      <alignment vertical="center" wrapText="1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NumberFormat="1" applyBorder="1" applyAlignment="1" applyProtection="1">
      <alignment/>
      <protection locked="0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" fontId="7" fillId="0" borderId="10" xfId="0" applyNumberFormat="1" applyFont="1" applyBorder="1" applyAlignment="1" applyProtection="1">
      <alignment/>
      <protection locked="0"/>
    </xf>
    <xf numFmtId="0" fontId="23" fillId="0" borderId="0" xfId="0" applyFont="1" applyBorder="1" applyAlignment="1">
      <alignment wrapText="1"/>
    </xf>
    <xf numFmtId="0" fontId="21" fillId="6" borderId="10" xfId="0" applyFont="1" applyFill="1" applyBorder="1" applyAlignment="1" applyProtection="1">
      <alignment horizontal="center" vertical="center" wrapText="1"/>
      <protection/>
    </xf>
    <xf numFmtId="0" fontId="7" fillId="6" borderId="10" xfId="0" applyFont="1" applyFill="1" applyBorder="1" applyAlignment="1" applyProtection="1">
      <alignment/>
      <protection locked="0"/>
    </xf>
    <xf numFmtId="0" fontId="13" fillId="6" borderId="10" xfId="54" applyNumberFormat="1" applyFont="1" applyFill="1" applyBorder="1" applyAlignment="1">
      <alignment horizontal="center" vertical="center" wrapText="1"/>
      <protection/>
    </xf>
    <xf numFmtId="0" fontId="13" fillId="6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28" fillId="34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38" xfId="0" applyNumberFormat="1" applyFont="1" applyBorder="1" applyAlignment="1">
      <alignment horizontal="center" vertical="top" wrapText="1"/>
    </xf>
    <xf numFmtId="2" fontId="6" fillId="0" borderId="39" xfId="0" applyNumberFormat="1" applyFont="1" applyBorder="1" applyAlignment="1">
      <alignment horizontal="center" vertical="top" wrapText="1"/>
    </xf>
    <xf numFmtId="0" fontId="9" fillId="0" borderId="40" xfId="0" applyFont="1" applyBorder="1" applyAlignment="1">
      <alignment wrapText="1"/>
    </xf>
    <xf numFmtId="0" fontId="6" fillId="0" borderId="41" xfId="0" applyFont="1" applyBorder="1" applyAlignment="1">
      <alignment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30" fillId="0" borderId="28" xfId="0" applyFont="1" applyBorder="1" applyAlignment="1">
      <alignment wrapText="1"/>
    </xf>
    <xf numFmtId="2" fontId="12" fillId="0" borderId="29" xfId="0" applyNumberFormat="1" applyFont="1" applyBorder="1" applyAlignment="1">
      <alignment horizontal="center" vertical="top" wrapText="1"/>
    </xf>
    <xf numFmtId="0" fontId="30" fillId="0" borderId="40" xfId="0" applyFont="1" applyBorder="1" applyAlignment="1">
      <alignment wrapText="1"/>
    </xf>
    <xf numFmtId="2" fontId="12" fillId="0" borderId="38" xfId="0" applyNumberFormat="1" applyFont="1" applyBorder="1" applyAlignment="1">
      <alignment horizontal="center" vertical="top" wrapText="1"/>
    </xf>
    <xf numFmtId="2" fontId="12" fillId="0" borderId="39" xfId="0" applyNumberFormat="1" applyFont="1" applyBorder="1" applyAlignment="1">
      <alignment horizontal="center" vertical="top" wrapText="1"/>
    </xf>
    <xf numFmtId="0" fontId="32" fillId="39" borderId="42" xfId="0" applyFont="1" applyFill="1" applyBorder="1" applyAlignment="1">
      <alignment horizontal="center" vertical="center" wrapText="1"/>
    </xf>
    <xf numFmtId="0" fontId="31" fillId="37" borderId="10" xfId="0" applyFont="1" applyFill="1" applyBorder="1" applyAlignment="1">
      <alignment horizontal="center" vertical="center" wrapText="1"/>
    </xf>
    <xf numFmtId="0" fontId="31" fillId="37" borderId="10" xfId="0" applyFont="1" applyFill="1" applyBorder="1" applyAlignment="1">
      <alignment vertical="center" wrapText="1"/>
    </xf>
    <xf numFmtId="0" fontId="32" fillId="39" borderId="10" xfId="0" applyFont="1" applyFill="1" applyBorder="1" applyAlignment="1">
      <alignment horizontal="center" vertical="center" wrapText="1"/>
    </xf>
    <xf numFmtId="0" fontId="32" fillId="39" borderId="10" xfId="0" applyFont="1" applyFill="1" applyBorder="1" applyAlignment="1">
      <alignment vertical="center" wrapText="1"/>
    </xf>
    <xf numFmtId="0" fontId="32" fillId="40" borderId="10" xfId="0" applyFont="1" applyFill="1" applyBorder="1" applyAlignment="1">
      <alignment horizontal="center" vertical="center" wrapText="1"/>
    </xf>
    <xf numFmtId="0" fontId="32" fillId="40" borderId="10" xfId="0" applyFont="1" applyFill="1" applyBorder="1" applyAlignment="1">
      <alignment vertical="center" wrapText="1"/>
    </xf>
    <xf numFmtId="0" fontId="70" fillId="39" borderId="10" xfId="0" applyFont="1" applyFill="1" applyBorder="1" applyAlignment="1">
      <alignment horizontal="center" wrapText="1"/>
    </xf>
    <xf numFmtId="0" fontId="70" fillId="40" borderId="10" xfId="0" applyFont="1" applyFill="1" applyBorder="1" applyAlignment="1">
      <alignment horizontal="center" vertical="center" wrapText="1"/>
    </xf>
    <xf numFmtId="0" fontId="31" fillId="41" borderId="43" xfId="0" applyFont="1" applyFill="1" applyBorder="1" applyAlignment="1">
      <alignment horizontal="center" vertical="center" wrapText="1"/>
    </xf>
    <xf numFmtId="0" fontId="31" fillId="41" borderId="44" xfId="0" applyFont="1" applyFill="1" applyBorder="1" applyAlignment="1">
      <alignment horizontal="center" vertical="center" wrapText="1"/>
    </xf>
    <xf numFmtId="0" fontId="32" fillId="39" borderId="45" xfId="0" applyFont="1" applyFill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4" fillId="42" borderId="43" xfId="0" applyFont="1" applyFill="1" applyBorder="1" applyAlignment="1">
      <alignment wrapText="1"/>
    </xf>
    <xf numFmtId="0" fontId="34" fillId="42" borderId="44" xfId="0" applyFont="1" applyFill="1" applyBorder="1" applyAlignment="1">
      <alignment wrapText="1"/>
    </xf>
    <xf numFmtId="0" fontId="34" fillId="37" borderId="45" xfId="0" applyFont="1" applyFill="1" applyBorder="1" applyAlignment="1">
      <alignment wrapText="1"/>
    </xf>
    <xf numFmtId="0" fontId="34" fillId="37" borderId="42" xfId="0" applyFont="1" applyFill="1" applyBorder="1" applyAlignment="1">
      <alignment horizontal="right" wrapText="1"/>
    </xf>
    <xf numFmtId="0" fontId="21" fillId="0" borderId="10" xfId="0" applyFont="1" applyBorder="1" applyAlignment="1" applyProtection="1">
      <alignment horizontal="right" vertical="center"/>
      <protection/>
    </xf>
    <xf numFmtId="0" fontId="21" fillId="5" borderId="10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/>
      <protection locked="0"/>
    </xf>
    <xf numFmtId="0" fontId="18" fillId="10" borderId="10" xfId="0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10" fillId="0" borderId="32" xfId="0" applyFont="1" applyBorder="1" applyAlignment="1">
      <alignment vertical="top" wrapText="1"/>
    </xf>
    <xf numFmtId="2" fontId="25" fillId="35" borderId="1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41" xfId="0" applyFont="1" applyBorder="1" applyAlignment="1">
      <alignment horizontal="center"/>
    </xf>
    <xf numFmtId="0" fontId="14" fillId="0" borderId="0" xfId="0" applyFont="1" applyAlignment="1">
      <alignment horizontal="center" vertical="justify"/>
    </xf>
    <xf numFmtId="0" fontId="10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6" fillId="33" borderId="46" xfId="0" applyFont="1" applyFill="1" applyBorder="1" applyAlignment="1">
      <alignment horizontal="center" vertical="center" wrapText="1"/>
    </xf>
    <xf numFmtId="0" fontId="16" fillId="33" borderId="47" xfId="0" applyFont="1" applyFill="1" applyBorder="1" applyAlignment="1">
      <alignment horizontal="center" vertical="center" wrapText="1"/>
    </xf>
    <xf numFmtId="0" fontId="12" fillId="33" borderId="48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6" fillId="33" borderId="50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3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 applyProtection="1">
      <alignment horizontal="center"/>
      <protection locked="0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7" fillId="0" borderId="59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41" xfId="0" applyFont="1" applyBorder="1" applyAlignment="1">
      <alignment/>
    </xf>
    <xf numFmtId="0" fontId="20" fillId="0" borderId="10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Обычный_2.1 Учебно-методическая работ" xfId="53"/>
    <cellStyle name="Обычный_Лист1" xfId="54"/>
    <cellStyle name="Обычный_план работы кафедры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M45"/>
  <sheetViews>
    <sheetView zoomScalePageLayoutView="0" workbookViewId="0" topLeftCell="A16">
      <selection activeCell="A27" sqref="A27:I27"/>
    </sheetView>
  </sheetViews>
  <sheetFormatPr defaultColWidth="9.00390625" defaultRowHeight="12.75"/>
  <cols>
    <col min="1" max="1" width="14.75390625" style="2" customWidth="1"/>
    <col min="2" max="2" width="1.00390625" style="2" customWidth="1"/>
    <col min="3" max="3" width="14.625" style="2" customWidth="1"/>
    <col min="4" max="4" width="1.37890625" style="2" customWidth="1"/>
    <col min="5" max="5" width="15.375" style="2" customWidth="1"/>
    <col min="6" max="6" width="1.75390625" style="2" customWidth="1"/>
    <col min="7" max="7" width="15.125" style="2" customWidth="1"/>
    <col min="8" max="8" width="1.75390625" style="2" customWidth="1"/>
    <col min="9" max="9" width="15.25390625" style="2" customWidth="1"/>
  </cols>
  <sheetData>
    <row r="1" ht="12.75"/>
    <row r="2" spans="1:10" ht="15">
      <c r="A2" s="174" t="s">
        <v>44</v>
      </c>
      <c r="B2" s="174"/>
      <c r="C2" s="174"/>
      <c r="D2" s="174"/>
      <c r="E2" s="174"/>
      <c r="F2" s="174"/>
      <c r="G2" s="174"/>
      <c r="H2" s="174"/>
      <c r="I2" s="174"/>
      <c r="J2" s="4"/>
    </row>
    <row r="3" spans="1:10" ht="41.25" customHeight="1">
      <c r="A3" s="175" t="s">
        <v>43</v>
      </c>
      <c r="B3" s="175"/>
      <c r="C3" s="175"/>
      <c r="D3" s="175"/>
      <c r="E3" s="175"/>
      <c r="F3" s="175"/>
      <c r="G3" s="175"/>
      <c r="H3" s="175"/>
      <c r="I3" s="175"/>
      <c r="J3" s="3"/>
    </row>
    <row r="4" spans="1:10" ht="15.75">
      <c r="A4" s="174" t="s">
        <v>34</v>
      </c>
      <c r="B4" s="174"/>
      <c r="C4" s="174"/>
      <c r="D4" s="174"/>
      <c r="E4" s="174"/>
      <c r="F4" s="174"/>
      <c r="G4" s="174"/>
      <c r="H4" s="174"/>
      <c r="I4" s="174"/>
      <c r="J4" s="5"/>
    </row>
    <row r="5" spans="1:9" ht="12.75">
      <c r="A5"/>
      <c r="B5"/>
      <c r="C5"/>
      <c r="D5"/>
      <c r="E5"/>
      <c r="F5"/>
      <c r="G5"/>
      <c r="H5"/>
      <c r="I5"/>
    </row>
    <row r="6" spans="1:13" ht="17.25" customHeight="1">
      <c r="A6" s="176" t="str">
        <f>VLOOKUP($A$27,Справка!$D$10:$J$26,5,FALSE)</f>
        <v>Факультет искусств и дизайна</v>
      </c>
      <c r="B6" s="176"/>
      <c r="C6" s="176"/>
      <c r="D6" s="176"/>
      <c r="E6" s="176"/>
      <c r="F6" s="176"/>
      <c r="G6" s="176"/>
      <c r="H6" s="176"/>
      <c r="I6" s="176"/>
      <c r="J6" s="5"/>
      <c r="K6" s="5"/>
      <c r="L6" s="5"/>
      <c r="M6" s="5"/>
    </row>
    <row r="7" spans="1:13" ht="16.5" customHeight="1">
      <c r="A7" s="1"/>
      <c r="B7" s="1"/>
      <c r="C7" s="177" t="s">
        <v>35</v>
      </c>
      <c r="D7" s="177"/>
      <c r="E7" s="177"/>
      <c r="F7" s="177"/>
      <c r="G7" s="177"/>
      <c r="H7" s="1"/>
      <c r="I7" s="1"/>
      <c r="J7" s="5"/>
      <c r="K7" s="5"/>
      <c r="L7" s="5"/>
      <c r="M7" s="5"/>
    </row>
    <row r="8" spans="1:13" ht="17.25" customHeight="1">
      <c r="A8" s="176" t="str">
        <f>A27</f>
        <v>Кафедра архитектуры, дизайна и декоративного искусства</v>
      </c>
      <c r="B8" s="176"/>
      <c r="C8" s="176"/>
      <c r="D8" s="176"/>
      <c r="E8" s="176"/>
      <c r="F8" s="176"/>
      <c r="G8" s="176"/>
      <c r="H8" s="176"/>
      <c r="I8" s="176"/>
      <c r="J8" s="5"/>
      <c r="K8" s="5"/>
      <c r="L8" s="5"/>
      <c r="M8" s="5"/>
    </row>
    <row r="9" spans="1:13" ht="16.5" customHeight="1">
      <c r="A9" s="1"/>
      <c r="B9" s="1"/>
      <c r="C9" s="177" t="s">
        <v>36</v>
      </c>
      <c r="D9" s="177"/>
      <c r="E9" s="177"/>
      <c r="F9" s="177"/>
      <c r="G9" s="177"/>
      <c r="H9" s="1"/>
      <c r="I9" s="1"/>
      <c r="J9" s="5"/>
      <c r="K9" s="5"/>
      <c r="L9" s="5"/>
      <c r="M9" s="5"/>
    </row>
    <row r="10" spans="1:9" ht="12.75">
      <c r="A10" s="179" t="s">
        <v>59</v>
      </c>
      <c r="B10" s="179"/>
      <c r="C10" s="179"/>
      <c r="D10" s="16"/>
      <c r="E10" s="16"/>
      <c r="F10" s="16"/>
      <c r="G10" s="179" t="s">
        <v>0</v>
      </c>
      <c r="H10" s="179"/>
      <c r="I10" s="179"/>
    </row>
    <row r="11" spans="1:9" ht="12.75" customHeight="1">
      <c r="A11" s="30"/>
      <c r="C11" s="30"/>
      <c r="D11" s="16"/>
      <c r="E11" s="16"/>
      <c r="F11" s="16"/>
      <c r="G11" s="30"/>
      <c r="I11" s="30"/>
    </row>
    <row r="12" spans="1:9" ht="12.75">
      <c r="A12" s="16" t="s">
        <v>46</v>
      </c>
      <c r="B12" s="16"/>
      <c r="D12" s="16"/>
      <c r="E12" s="16"/>
      <c r="F12" s="16"/>
      <c r="G12" s="181" t="s">
        <v>60</v>
      </c>
      <c r="H12" s="181"/>
      <c r="I12" s="181"/>
    </row>
    <row r="13" spans="1:8" ht="12.75">
      <c r="A13" s="31"/>
      <c r="B13" s="16"/>
      <c r="D13" s="16"/>
      <c r="E13" s="16"/>
      <c r="F13" s="16"/>
      <c r="G13" s="31"/>
      <c r="H13" s="16"/>
    </row>
    <row r="14" spans="1:9" ht="15.75">
      <c r="A14" s="16" t="s">
        <v>26</v>
      </c>
      <c r="B14" s="17"/>
      <c r="C14" s="2" t="str">
        <f>VLOOKUP($A$27,Справка!$D$10:$J$26,7,FALSE)</f>
        <v>А.А. Павловская</v>
      </c>
      <c r="D14" s="17"/>
      <c r="E14" s="17"/>
      <c r="F14" s="17"/>
      <c r="G14" s="16" t="s">
        <v>26</v>
      </c>
      <c r="H14" s="17"/>
      <c r="I14" s="2" t="str">
        <f>VLOOKUP($A$27,Справка!$D$10:$J$26,4,FALSE)</f>
        <v>С.Н. Кравченко</v>
      </c>
    </row>
    <row r="15" spans="1:9" ht="15.75">
      <c r="A15" s="17" t="s">
        <v>1</v>
      </c>
      <c r="B15" s="17"/>
      <c r="C15" s="17" t="s">
        <v>13</v>
      </c>
      <c r="D15" s="17"/>
      <c r="E15" s="17"/>
      <c r="F15" s="17"/>
      <c r="G15" s="17" t="s">
        <v>1</v>
      </c>
      <c r="H15" s="17"/>
      <c r="I15" s="17" t="s">
        <v>13</v>
      </c>
    </row>
    <row r="16" spans="1:9" ht="12.75">
      <c r="A16" s="180" t="s">
        <v>2</v>
      </c>
      <c r="B16" s="180"/>
      <c r="C16" s="180"/>
      <c r="D16" s="16"/>
      <c r="E16" s="16"/>
      <c r="F16" s="16"/>
      <c r="G16" s="180" t="s">
        <v>2</v>
      </c>
      <c r="H16" s="180"/>
      <c r="I16" s="180"/>
    </row>
    <row r="17" ht="12.75"/>
    <row r="18" ht="12.75"/>
    <row r="19" ht="12.75"/>
    <row r="20" spans="1:9" ht="18.75">
      <c r="A20" s="178" t="s">
        <v>271</v>
      </c>
      <c r="B20" s="178"/>
      <c r="C20" s="178"/>
      <c r="D20" s="178"/>
      <c r="E20" s="178"/>
      <c r="F20" s="178"/>
      <c r="G20" s="178"/>
      <c r="H20" s="178"/>
      <c r="I20" s="178"/>
    </row>
    <row r="21" spans="3:7" ht="18.75">
      <c r="C21" s="62" t="s">
        <v>39</v>
      </c>
      <c r="E21" s="61" t="s">
        <v>378</v>
      </c>
      <c r="G21" s="61" t="s">
        <v>40</v>
      </c>
    </row>
    <row r="22" ht="12.75"/>
    <row r="23" ht="12.75"/>
    <row r="24" spans="1:9" ht="15.75">
      <c r="A24" s="78" t="s">
        <v>62</v>
      </c>
      <c r="B24" s="78"/>
      <c r="C24" s="78"/>
      <c r="D24" s="171"/>
      <c r="E24" s="171"/>
      <c r="F24" s="171"/>
      <c r="G24" s="171"/>
      <c r="H24" s="171"/>
      <c r="I24" s="171"/>
    </row>
    <row r="25" spans="1:9" ht="15.75">
      <c r="A25" s="78" t="s">
        <v>42</v>
      </c>
      <c r="B25" s="78"/>
      <c r="C25" s="78"/>
      <c r="D25" s="171"/>
      <c r="E25" s="171"/>
      <c r="F25" s="171"/>
      <c r="G25" s="171"/>
      <c r="H25" s="171"/>
      <c r="I25" s="171"/>
    </row>
    <row r="26" spans="1:9" ht="15.75">
      <c r="A26" s="78" t="s">
        <v>41</v>
      </c>
      <c r="B26" s="78"/>
      <c r="C26" s="78"/>
      <c r="D26" s="171"/>
      <c r="E26" s="171"/>
      <c r="F26" s="171"/>
      <c r="G26" s="171"/>
      <c r="H26" s="171"/>
      <c r="I26" s="171"/>
    </row>
    <row r="27" spans="1:9" ht="15.75">
      <c r="A27" s="173" t="s">
        <v>279</v>
      </c>
      <c r="B27" s="173"/>
      <c r="C27" s="173"/>
      <c r="D27" s="173"/>
      <c r="E27" s="173"/>
      <c r="F27" s="173"/>
      <c r="G27" s="173"/>
      <c r="H27" s="173"/>
      <c r="I27" s="173"/>
    </row>
    <row r="28" spans="1:9" ht="15.75">
      <c r="A28" s="78" t="s">
        <v>58</v>
      </c>
      <c r="B28" s="78"/>
      <c r="C28" s="173" t="s">
        <v>369</v>
      </c>
      <c r="D28" s="173"/>
      <c r="E28" s="173"/>
      <c r="F28" s="173"/>
      <c r="G28" s="173"/>
      <c r="H28" s="173"/>
      <c r="I28" s="173"/>
    </row>
    <row r="29" spans="1:9" ht="15.75">
      <c r="A29" s="78" t="s">
        <v>67</v>
      </c>
      <c r="B29" s="78"/>
      <c r="C29" s="78"/>
      <c r="D29" s="171"/>
      <c r="E29" s="171"/>
      <c r="F29" s="171"/>
      <c r="G29" s="171"/>
      <c r="H29" s="171"/>
      <c r="I29" s="171"/>
    </row>
    <row r="30" ht="12.75"/>
    <row r="31" ht="12.75"/>
    <row r="34" spans="1:9" ht="15.75">
      <c r="A34" s="21" t="s">
        <v>27</v>
      </c>
      <c r="B34" s="21"/>
      <c r="C34" s="21"/>
      <c r="D34"/>
      <c r="E34"/>
      <c r="F34"/>
      <c r="H34"/>
      <c r="I34"/>
    </row>
    <row r="35" spans="1:9" ht="15.75">
      <c r="A35" s="21" t="s">
        <v>2</v>
      </c>
      <c r="B35" s="21"/>
      <c r="C35" s="21" t="s">
        <v>63</v>
      </c>
      <c r="D35"/>
      <c r="E35"/>
      <c r="F35"/>
      <c r="H35"/>
      <c r="I35"/>
    </row>
    <row r="36" spans="1:9" ht="15.75" customHeight="1">
      <c r="A36" s="22"/>
      <c r="B36" s="23"/>
      <c r="C36" s="68" t="s">
        <v>1</v>
      </c>
      <c r="D36"/>
      <c r="E36" s="68" t="s">
        <v>13</v>
      </c>
      <c r="F36"/>
      <c r="H36"/>
      <c r="I36"/>
    </row>
    <row r="37" spans="1:9" ht="15.75">
      <c r="A37" s="21"/>
      <c r="B37" s="21"/>
      <c r="C37" s="21"/>
      <c r="D37"/>
      <c r="E37"/>
      <c r="F37"/>
      <c r="H37"/>
      <c r="I37"/>
    </row>
    <row r="38" spans="1:9" ht="31.5" customHeight="1">
      <c r="A38" s="172" t="s">
        <v>382</v>
      </c>
      <c r="B38" s="172"/>
      <c r="C38" s="172"/>
      <c r="D38" s="172"/>
      <c r="E38" s="172"/>
      <c r="F38"/>
      <c r="H38"/>
      <c r="I38"/>
    </row>
    <row r="39" spans="1:9" ht="17.25" customHeight="1">
      <c r="A39" s="24"/>
      <c r="B39" s="24"/>
      <c r="C39" s="24"/>
      <c r="D39" s="24"/>
      <c r="E39" s="24"/>
      <c r="F39"/>
      <c r="H39"/>
      <c r="I39"/>
    </row>
    <row r="40" spans="1:9" ht="15.75">
      <c r="A40" s="21" t="s">
        <v>14</v>
      </c>
      <c r="B40" s="21"/>
      <c r="C40" s="21"/>
      <c r="D40"/>
      <c r="E40"/>
      <c r="F40"/>
      <c r="H40"/>
      <c r="I40"/>
    </row>
    <row r="41" spans="1:9" ht="15.75">
      <c r="A41" s="23" t="s">
        <v>15</v>
      </c>
      <c r="B41" s="21"/>
      <c r="C41" s="21"/>
      <c r="D41"/>
      <c r="E41"/>
      <c r="F41"/>
      <c r="H41"/>
      <c r="I41"/>
    </row>
    <row r="42" spans="1:9" ht="15.75">
      <c r="A42" s="21"/>
      <c r="B42" s="21"/>
      <c r="C42" s="21"/>
      <c r="D42"/>
      <c r="E42"/>
      <c r="F42"/>
      <c r="H42"/>
      <c r="I42"/>
    </row>
    <row r="43" spans="1:9" ht="15.75">
      <c r="A43" s="21"/>
      <c r="B43" s="21"/>
      <c r="C43" s="21"/>
      <c r="D43"/>
      <c r="E43"/>
      <c r="F43"/>
      <c r="H43"/>
      <c r="I43"/>
    </row>
    <row r="45" spans="1:9" ht="15.75">
      <c r="A45" s="171"/>
      <c r="B45" s="171"/>
      <c r="C45" s="171"/>
      <c r="D45" s="171"/>
      <c r="E45" s="171"/>
      <c r="F45" s="171"/>
      <c r="G45" s="171"/>
      <c r="H45" s="171"/>
      <c r="I45" s="171"/>
    </row>
  </sheetData>
  <sheetProtection/>
  <mergeCells count="21">
    <mergeCell ref="C9:G9"/>
    <mergeCell ref="A10:C10"/>
    <mergeCell ref="A16:C16"/>
    <mergeCell ref="G12:I12"/>
    <mergeCell ref="G16:I16"/>
    <mergeCell ref="A20:I20"/>
    <mergeCell ref="G10:I10"/>
    <mergeCell ref="D24:I24"/>
    <mergeCell ref="D25:I25"/>
    <mergeCell ref="D26:I26"/>
    <mergeCell ref="A2:I2"/>
    <mergeCell ref="A3:I3"/>
    <mergeCell ref="A4:I4"/>
    <mergeCell ref="A6:I6"/>
    <mergeCell ref="A8:I8"/>
    <mergeCell ref="C7:G7"/>
    <mergeCell ref="A45:I45"/>
    <mergeCell ref="A38:E38"/>
    <mergeCell ref="A27:I27"/>
    <mergeCell ref="C28:I28"/>
    <mergeCell ref="D29:I29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G44"/>
  <sheetViews>
    <sheetView zoomScale="90" zoomScaleNormal="90" zoomScalePageLayoutView="0" workbookViewId="0" topLeftCell="A1">
      <selection activeCell="A20" sqref="A20"/>
    </sheetView>
  </sheetViews>
  <sheetFormatPr defaultColWidth="9.00390625" defaultRowHeight="12.75"/>
  <cols>
    <col min="1" max="1" width="43.375" style="2" customWidth="1"/>
    <col min="2" max="2" width="15.75390625" style="2" customWidth="1"/>
    <col min="3" max="3" width="11.875" style="2" customWidth="1"/>
    <col min="4" max="4" width="9.125" style="2" customWidth="1"/>
  </cols>
  <sheetData>
    <row r="1" spans="1:3" ht="15.75">
      <c r="A1" s="193" t="s">
        <v>7</v>
      </c>
      <c r="B1" s="193"/>
      <c r="C1" s="193"/>
    </row>
    <row r="2" spans="1:7" ht="21" customHeight="1">
      <c r="A2" s="182" t="str">
        <f>CONCATENATE('Титул '!E21,"  ",'Титул '!G21)</f>
        <v>2021/2022  учебный год</v>
      </c>
      <c r="B2" s="182"/>
      <c r="C2" s="182"/>
      <c r="D2" s="35"/>
      <c r="E2" s="35"/>
      <c r="F2" s="35"/>
      <c r="G2" s="35"/>
    </row>
    <row r="3" ht="21" customHeight="1">
      <c r="D3"/>
    </row>
    <row r="4" ht="15" thickBot="1">
      <c r="A4" s="130" t="s">
        <v>269</v>
      </c>
    </row>
    <row r="5" spans="1:3" ht="18.75" customHeight="1">
      <c r="A5" s="201" t="s">
        <v>8</v>
      </c>
      <c r="B5" s="203" t="s">
        <v>30</v>
      </c>
      <c r="C5" s="204"/>
    </row>
    <row r="6" spans="1:3" ht="16.5" customHeight="1" thickBot="1">
      <c r="A6" s="202"/>
      <c r="B6" s="12" t="s">
        <v>4</v>
      </c>
      <c r="C6" s="13" t="s">
        <v>5</v>
      </c>
    </row>
    <row r="7" spans="1:3" ht="15.75">
      <c r="A7" s="14" t="s">
        <v>9</v>
      </c>
      <c r="B7" s="66">
        <f>'1 Учебная работа'!B3</f>
        <v>355.09999999999997</v>
      </c>
      <c r="C7" s="67">
        <f>'1 Учебная работа'!F3</f>
        <v>22.5</v>
      </c>
    </row>
    <row r="8" spans="1:3" ht="15.75">
      <c r="A8" s="11" t="s">
        <v>53</v>
      </c>
      <c r="B8" s="131">
        <f>'2.1 Учебно-методическая работ'!B3+'2.2 Учебно-методическая работа'!B3</f>
        <v>143.5</v>
      </c>
      <c r="C8" s="132">
        <f>'2.1 Учебно-методическая работ'!D3+'2.2 Учебно-методическая работа'!D3</f>
        <v>4</v>
      </c>
    </row>
    <row r="9" spans="1:3" ht="15.75">
      <c r="A9" s="11" t="s">
        <v>54</v>
      </c>
      <c r="B9" s="131">
        <f>'3. Научно-исследов работа'!B3</f>
        <v>0</v>
      </c>
      <c r="C9" s="132">
        <f>'3. Научно-исследов работа'!D3</f>
        <v>0</v>
      </c>
    </row>
    <row r="10" spans="1:3" ht="15.75">
      <c r="A10" s="15" t="s">
        <v>55</v>
      </c>
      <c r="B10" s="133">
        <f>'6. Организационно-метод работа'!B3</f>
        <v>0</v>
      </c>
      <c r="C10" s="134">
        <f>'6. Организационно-метод работа'!D3</f>
        <v>0</v>
      </c>
    </row>
    <row r="11" spans="1:3" ht="16.5" thickBot="1">
      <c r="A11" s="135" t="s">
        <v>270</v>
      </c>
      <c r="B11" s="133">
        <f>'7. Повышение квалификации'!B3</f>
        <v>0</v>
      </c>
      <c r="C11" s="134">
        <f>'7. Повышение квалификации'!D3</f>
        <v>0</v>
      </c>
    </row>
    <row r="12" spans="1:3" ht="16.5" thickBot="1">
      <c r="A12" s="140" t="s">
        <v>10</v>
      </c>
      <c r="B12" s="141">
        <f>SUM(B7:B11)</f>
        <v>498.59999999999997</v>
      </c>
      <c r="C12" s="141">
        <f>SUM(C7:C11)</f>
        <v>26.5</v>
      </c>
    </row>
    <row r="13" spans="1:3" ht="13.5" thickBot="1">
      <c r="A13"/>
      <c r="B13"/>
      <c r="C13"/>
    </row>
    <row r="14" spans="1:3" ht="48" thickBot="1">
      <c r="A14" s="54" t="str">
        <f>"Краткий анализ выполнения индивидуального плана работы преподавателя за "&amp;A4</f>
        <v>Краткий анализ выполнения индивидуального плана работы преподавателя за 1 семестр</v>
      </c>
      <c r="B14" s="199"/>
      <c r="C14" s="200"/>
    </row>
    <row r="15" spans="1:3" ht="16.5" thickBot="1">
      <c r="A15" s="54" t="s">
        <v>56</v>
      </c>
      <c r="B15" s="199"/>
      <c r="C15" s="200"/>
    </row>
    <row r="16" spans="1:3" ht="16.5" thickBot="1">
      <c r="A16" s="54" t="s">
        <v>57</v>
      </c>
      <c r="B16" s="199"/>
      <c r="C16" s="200"/>
    </row>
    <row r="17" spans="1:3" ht="15.75">
      <c r="A17" s="8"/>
      <c r="B17" s="9"/>
      <c r="C17" s="9"/>
    </row>
    <row r="18" spans="1:4" ht="21" customHeight="1">
      <c r="A18" s="21" t="s">
        <v>45</v>
      </c>
      <c r="B18" s="136"/>
      <c r="C18" s="136"/>
      <c r="D18"/>
    </row>
    <row r="19" spans="1:7" ht="15.75" customHeight="1">
      <c r="A19" s="44"/>
      <c r="B19" s="22"/>
      <c r="C19" s="22"/>
      <c r="D19"/>
      <c r="G19" s="2"/>
    </row>
    <row r="20" spans="1:7" ht="15.75" customHeight="1">
      <c r="A20" s="139" t="str">
        <f>"Отчет за "&amp;A4&amp;" рассмотрен на заседании кафедры"</f>
        <v>Отчет за 1 семестр рассмотрен на заседании кафедры</v>
      </c>
      <c r="B20" s="137"/>
      <c r="C20" s="137"/>
      <c r="D20" s="137"/>
      <c r="E20" s="137"/>
      <c r="G20" s="2"/>
    </row>
    <row r="21" spans="1:5" ht="21" customHeight="1">
      <c r="A21" s="21" t="s">
        <v>33</v>
      </c>
      <c r="B21" s="21"/>
      <c r="C21" s="24"/>
      <c r="D21" s="24"/>
      <c r="E21" s="24"/>
    </row>
    <row r="22" spans="1:4" ht="14.25" customHeight="1">
      <c r="A22" s="138" t="s">
        <v>15</v>
      </c>
      <c r="B22" s="21"/>
      <c r="C22" s="21"/>
      <c r="D22"/>
    </row>
    <row r="23" spans="1:3" ht="21" customHeight="1">
      <c r="A23" s="21" t="s">
        <v>32</v>
      </c>
      <c r="B23" s="136"/>
      <c r="C23" s="136"/>
    </row>
    <row r="25" ht="15" thickBot="1">
      <c r="A25" s="130" t="s">
        <v>40</v>
      </c>
    </row>
    <row r="26" spans="1:3" ht="15.75">
      <c r="A26" s="201" t="s">
        <v>8</v>
      </c>
      <c r="B26" s="203" t="s">
        <v>30</v>
      </c>
      <c r="C26" s="204"/>
    </row>
    <row r="27" spans="1:3" ht="16.5" thickBot="1">
      <c r="A27" s="202"/>
      <c r="B27" s="12" t="s">
        <v>4</v>
      </c>
      <c r="C27" s="13" t="s">
        <v>5</v>
      </c>
    </row>
    <row r="28" spans="1:3" ht="15.75">
      <c r="A28" s="14" t="s">
        <v>9</v>
      </c>
      <c r="B28" s="66">
        <f>'1 Учебная работа'!B5</f>
        <v>589.67</v>
      </c>
      <c r="C28" s="67">
        <f>'1 Учебная работа'!F5</f>
        <v>38.5</v>
      </c>
    </row>
    <row r="29" spans="1:3" ht="15.75">
      <c r="A29" s="11" t="s">
        <v>53</v>
      </c>
      <c r="B29" s="131">
        <f>'2.1 Учебно-методическая работ'!B5+'2.2 Учебно-методическая работа'!B5</f>
        <v>211</v>
      </c>
      <c r="C29" s="132">
        <f>'2.1 Учебно-методическая работ'!D5+'2.2 Учебно-методическая работа'!D5</f>
        <v>16</v>
      </c>
    </row>
    <row r="30" spans="1:3" ht="15.75">
      <c r="A30" s="11" t="s">
        <v>54</v>
      </c>
      <c r="B30" s="131">
        <f>'3. Научно-исследов работа'!B5</f>
        <v>0</v>
      </c>
      <c r="C30" s="132">
        <f>'3. Научно-исследов работа'!D5</f>
        <v>0</v>
      </c>
    </row>
    <row r="31" spans="1:3" ht="15.75">
      <c r="A31" s="15" t="s">
        <v>55</v>
      </c>
      <c r="B31" s="133">
        <f>'6. Организационно-метод работа'!B5</f>
        <v>0</v>
      </c>
      <c r="C31" s="134">
        <f>'6. Организационно-метод работа'!D5</f>
        <v>0</v>
      </c>
    </row>
    <row r="32" spans="1:3" ht="16.5" thickBot="1">
      <c r="A32" s="142" t="s">
        <v>270</v>
      </c>
      <c r="B32" s="143">
        <f>'7. Повышение квалификации'!B5</f>
        <v>0</v>
      </c>
      <c r="C32" s="144">
        <f>'7. Повышение квалификации'!D5</f>
        <v>0</v>
      </c>
    </row>
    <row r="33" spans="1:3" ht="16.5" thickBot="1">
      <c r="A33" s="140" t="s">
        <v>10</v>
      </c>
      <c r="B33" s="141">
        <f>SUM(B28:B32)</f>
        <v>800.67</v>
      </c>
      <c r="C33" s="141">
        <f>SUM(C28:C32)</f>
        <v>54.5</v>
      </c>
    </row>
    <row r="34" spans="1:3" ht="13.5" thickBot="1">
      <c r="A34"/>
      <c r="B34"/>
      <c r="C34"/>
    </row>
    <row r="35" spans="1:3" ht="48" thickBot="1">
      <c r="A35" s="54" t="str">
        <f>"Краткий анализ выполнения индивидуального плана работы преподавателя за "&amp;A25</f>
        <v>Краткий анализ выполнения индивидуального плана работы преподавателя за учебный год</v>
      </c>
      <c r="B35" s="199"/>
      <c r="C35" s="200"/>
    </row>
    <row r="36" spans="1:3" ht="16.5" thickBot="1">
      <c r="A36" s="54" t="s">
        <v>56</v>
      </c>
      <c r="B36" s="199"/>
      <c r="C36" s="200"/>
    </row>
    <row r="37" spans="1:3" ht="16.5" thickBot="1">
      <c r="A37" s="54" t="s">
        <v>57</v>
      </c>
      <c r="B37" s="199"/>
      <c r="C37" s="200"/>
    </row>
    <row r="38" spans="1:3" ht="15.75">
      <c r="A38" s="8"/>
      <c r="B38" s="9"/>
      <c r="C38" s="9"/>
    </row>
    <row r="39" spans="1:3" ht="15.75">
      <c r="A39" s="21" t="s">
        <v>45</v>
      </c>
      <c r="B39" s="136"/>
      <c r="C39" s="136"/>
    </row>
    <row r="40" spans="1:3" ht="12.75">
      <c r="A40" s="44"/>
      <c r="B40" s="22"/>
      <c r="C40" s="22"/>
    </row>
    <row r="41" spans="1:3" ht="15.75">
      <c r="A41" s="139" t="str">
        <f>"Отчет за "&amp;A25&amp;" рассмотрен на заседании кафедры"</f>
        <v>Отчет за учебный год рассмотрен на заседании кафедры</v>
      </c>
      <c r="B41" s="137"/>
      <c r="C41" s="137"/>
    </row>
    <row r="42" spans="1:3" ht="15.75">
      <c r="A42" s="21" t="s">
        <v>33</v>
      </c>
      <c r="B42" s="21"/>
      <c r="C42" s="24"/>
    </row>
    <row r="43" spans="1:3" ht="15.75">
      <c r="A43" s="138" t="s">
        <v>15</v>
      </c>
      <c r="B43" s="21"/>
      <c r="C43" s="21"/>
    </row>
    <row r="44" spans="1:3" ht="15.75">
      <c r="A44" s="21" t="s">
        <v>32</v>
      </c>
      <c r="B44" s="136"/>
      <c r="C44" s="136"/>
    </row>
  </sheetData>
  <sheetProtection formatRows="0" insertColumns="0" deleteColumns="0"/>
  <mergeCells count="12">
    <mergeCell ref="B16:C16"/>
    <mergeCell ref="A1:C1"/>
    <mergeCell ref="B5:C5"/>
    <mergeCell ref="A5:A6"/>
    <mergeCell ref="B14:C14"/>
    <mergeCell ref="A2:C2"/>
    <mergeCell ref="B15:C15"/>
    <mergeCell ref="B35:C35"/>
    <mergeCell ref="B36:C36"/>
    <mergeCell ref="B37:C37"/>
    <mergeCell ref="A26:A27"/>
    <mergeCell ref="B26:C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I27"/>
  <sheetViews>
    <sheetView zoomScalePageLayoutView="0" workbookViewId="0" topLeftCell="A10">
      <selection activeCell="A3" sqref="A3:IV3"/>
    </sheetView>
  </sheetViews>
  <sheetFormatPr defaultColWidth="9.00390625" defaultRowHeight="12.75"/>
  <cols>
    <col min="1" max="9" width="9.125" style="2" customWidth="1"/>
  </cols>
  <sheetData>
    <row r="1" spans="1:9" ht="34.5" customHeight="1">
      <c r="A1" s="193" t="str">
        <f>CONCATENATE("ЗАКЛЮЧЕНИЕ КАФЕДРЫ О ВЫПОЛНЕНИИ ПРЕПОДАВАТЕЛЕМ ИНДИВИДУАЛЬНОГО ПЛАНА РАБОТЫ ЗА ",'Титул '!E21," УЧЕБНЫЙ ГОД")</f>
        <v>ЗАКЛЮЧЕНИЕ КАФЕДРЫ О ВЫПОЛНЕНИИ ПРЕПОДАВАТЕЛЕМ ИНДИВИДУАЛЬНОГО ПЛАНА РАБОТЫ ЗА 2021/2022 УЧЕБНЫЙ ГОД</v>
      </c>
      <c r="B1" s="193"/>
      <c r="C1" s="193"/>
      <c r="D1" s="193"/>
      <c r="E1" s="193"/>
      <c r="F1" s="193"/>
      <c r="G1" s="193"/>
      <c r="H1" s="193"/>
      <c r="I1" s="193"/>
    </row>
    <row r="2" spans="1:9" ht="29.25" customHeight="1">
      <c r="A2" s="206" t="s">
        <v>12</v>
      </c>
      <c r="B2" s="206"/>
      <c r="C2" s="206"/>
      <c r="D2" s="206"/>
      <c r="E2" s="206"/>
      <c r="F2" s="206"/>
      <c r="G2" s="206"/>
      <c r="H2" s="206"/>
      <c r="I2" s="206"/>
    </row>
    <row r="3" spans="1:9" ht="12.75">
      <c r="A3" s="207"/>
      <c r="B3" s="207"/>
      <c r="C3" s="207"/>
      <c r="D3" s="207"/>
      <c r="E3" s="207"/>
      <c r="F3" s="207"/>
      <c r="G3" s="207"/>
      <c r="H3" s="207"/>
      <c r="I3" s="207"/>
    </row>
    <row r="4" spans="1:9" ht="12.75">
      <c r="A4" s="205"/>
      <c r="B4" s="205"/>
      <c r="C4" s="205"/>
      <c r="D4" s="205"/>
      <c r="E4" s="205"/>
      <c r="F4" s="205"/>
      <c r="G4" s="205"/>
      <c r="H4" s="205"/>
      <c r="I4" s="205"/>
    </row>
    <row r="5" spans="1:9" ht="12.75">
      <c r="A5" s="205"/>
      <c r="B5" s="205"/>
      <c r="C5" s="205"/>
      <c r="D5" s="205"/>
      <c r="E5" s="205"/>
      <c r="F5" s="205"/>
      <c r="G5" s="205"/>
      <c r="H5" s="205"/>
      <c r="I5" s="205"/>
    </row>
    <row r="6" spans="1:9" ht="12.75">
      <c r="A6" s="205"/>
      <c r="B6" s="205"/>
      <c r="C6" s="205"/>
      <c r="D6" s="205"/>
      <c r="E6" s="205"/>
      <c r="F6" s="205"/>
      <c r="G6" s="205"/>
      <c r="H6" s="205"/>
      <c r="I6" s="205"/>
    </row>
    <row r="7" spans="1:9" ht="12.75">
      <c r="A7" s="205"/>
      <c r="B7" s="205"/>
      <c r="C7" s="205"/>
      <c r="D7" s="205"/>
      <c r="E7" s="205"/>
      <c r="F7" s="205"/>
      <c r="G7" s="205"/>
      <c r="H7" s="205"/>
      <c r="I7" s="205"/>
    </row>
    <row r="8" spans="1:9" ht="12.75">
      <c r="A8" s="205"/>
      <c r="B8" s="205"/>
      <c r="C8" s="205"/>
      <c r="D8" s="205"/>
      <c r="E8" s="205"/>
      <c r="F8" s="205"/>
      <c r="G8" s="205"/>
      <c r="H8" s="205"/>
      <c r="I8" s="205"/>
    </row>
    <row r="9" spans="1:9" ht="12.75">
      <c r="A9" s="205"/>
      <c r="B9" s="205"/>
      <c r="C9" s="205"/>
      <c r="D9" s="205"/>
      <c r="E9" s="205"/>
      <c r="F9" s="205"/>
      <c r="G9" s="205"/>
      <c r="H9" s="205"/>
      <c r="I9" s="205"/>
    </row>
    <row r="10" spans="1:9" ht="12.75">
      <c r="A10" s="205"/>
      <c r="B10" s="205"/>
      <c r="C10" s="205"/>
      <c r="D10" s="205"/>
      <c r="E10" s="205"/>
      <c r="F10" s="205"/>
      <c r="G10" s="205"/>
      <c r="H10" s="205"/>
      <c r="I10" s="205"/>
    </row>
    <row r="11" spans="1:9" ht="12.75">
      <c r="A11" s="205"/>
      <c r="B11" s="205"/>
      <c r="C11" s="205"/>
      <c r="D11" s="205"/>
      <c r="E11" s="205"/>
      <c r="F11" s="205"/>
      <c r="G11" s="205"/>
      <c r="H11" s="205"/>
      <c r="I11" s="205"/>
    </row>
    <row r="12" spans="1:9" ht="12.75">
      <c r="A12" s="205"/>
      <c r="B12" s="205"/>
      <c r="C12" s="205"/>
      <c r="D12" s="205"/>
      <c r="E12" s="205"/>
      <c r="F12" s="205"/>
      <c r="G12" s="205"/>
      <c r="H12" s="205"/>
      <c r="I12" s="205"/>
    </row>
    <row r="13" spans="1:9" ht="12.75">
      <c r="A13" s="205"/>
      <c r="B13" s="205"/>
      <c r="C13" s="205"/>
      <c r="D13" s="205"/>
      <c r="E13" s="205"/>
      <c r="F13" s="205"/>
      <c r="G13" s="205"/>
      <c r="H13" s="205"/>
      <c r="I13" s="205"/>
    </row>
    <row r="14" spans="1:9" ht="12.75">
      <c r="A14" s="205"/>
      <c r="B14" s="205"/>
      <c r="C14" s="205"/>
      <c r="D14" s="205"/>
      <c r="E14" s="205"/>
      <c r="F14" s="205"/>
      <c r="G14" s="205"/>
      <c r="H14" s="205"/>
      <c r="I14" s="205"/>
    </row>
    <row r="15" spans="1:9" ht="12.75">
      <c r="A15" s="205"/>
      <c r="B15" s="205"/>
      <c r="C15" s="205"/>
      <c r="D15" s="205"/>
      <c r="E15" s="205"/>
      <c r="F15" s="205"/>
      <c r="G15" s="205"/>
      <c r="H15" s="205"/>
      <c r="I15" s="205"/>
    </row>
    <row r="16" spans="1:9" ht="12.75">
      <c r="A16" s="205"/>
      <c r="B16" s="205"/>
      <c r="C16" s="205"/>
      <c r="D16" s="205"/>
      <c r="E16" s="205"/>
      <c r="F16" s="205"/>
      <c r="G16" s="205"/>
      <c r="H16" s="205"/>
      <c r="I16" s="205"/>
    </row>
    <row r="17" spans="1:9" ht="12.75">
      <c r="A17" s="205"/>
      <c r="B17" s="205"/>
      <c r="C17" s="205"/>
      <c r="D17" s="205"/>
      <c r="E17" s="205"/>
      <c r="F17" s="205"/>
      <c r="G17" s="205"/>
      <c r="H17" s="205"/>
      <c r="I17" s="205"/>
    </row>
    <row r="18" spans="1:9" ht="12.75">
      <c r="A18" s="205"/>
      <c r="B18" s="205"/>
      <c r="C18" s="205"/>
      <c r="D18" s="205"/>
      <c r="E18" s="205"/>
      <c r="F18" s="205"/>
      <c r="G18" s="205"/>
      <c r="H18" s="205"/>
      <c r="I18" s="205"/>
    </row>
    <row r="19" spans="1:9" ht="12.75">
      <c r="A19" s="205"/>
      <c r="B19" s="205"/>
      <c r="C19" s="205"/>
      <c r="D19" s="205"/>
      <c r="E19" s="205"/>
      <c r="F19" s="205"/>
      <c r="G19" s="205"/>
      <c r="H19" s="205"/>
      <c r="I19" s="205"/>
    </row>
    <row r="20" spans="1:9" ht="12.75">
      <c r="A20" s="205"/>
      <c r="B20" s="205"/>
      <c r="C20" s="205"/>
      <c r="D20" s="205"/>
      <c r="E20" s="205"/>
      <c r="F20" s="205"/>
      <c r="G20" s="205"/>
      <c r="H20" s="205"/>
      <c r="I20" s="205"/>
    </row>
    <row r="21" spans="1:9" ht="12.75">
      <c r="A21" s="205"/>
      <c r="B21" s="205"/>
      <c r="C21" s="205"/>
      <c r="D21" s="205"/>
      <c r="E21" s="205"/>
      <c r="F21" s="205"/>
      <c r="G21" s="205"/>
      <c r="H21" s="205"/>
      <c r="I21" s="205"/>
    </row>
    <row r="23" ht="15.75">
      <c r="D23" s="6" t="s">
        <v>61</v>
      </c>
    </row>
    <row r="24" ht="18.75">
      <c r="D24" s="6" t="s">
        <v>66</v>
      </c>
    </row>
    <row r="26" spans="3:7" ht="15.75">
      <c r="C26" s="173" t="s">
        <v>64</v>
      </c>
      <c r="D26" s="173"/>
      <c r="E26" s="173"/>
      <c r="F26" s="173"/>
      <c r="G26" s="173"/>
    </row>
    <row r="27" ht="18.75">
      <c r="D27" s="6" t="s">
        <v>65</v>
      </c>
    </row>
  </sheetData>
  <sheetProtection/>
  <mergeCells count="22">
    <mergeCell ref="A12:I12"/>
    <mergeCell ref="A2:I2"/>
    <mergeCell ref="A1:I1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C26:G26"/>
    <mergeCell ref="A19:I19"/>
    <mergeCell ref="A20:I20"/>
    <mergeCell ref="A21:I21"/>
    <mergeCell ref="A13:I13"/>
    <mergeCell ref="A14:I14"/>
    <mergeCell ref="A15:I15"/>
    <mergeCell ref="A16:I16"/>
    <mergeCell ref="A17:I17"/>
    <mergeCell ref="A18:I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31.75390625" style="0" customWidth="1"/>
    <col min="2" max="2" width="12.25390625" style="0" customWidth="1"/>
    <col min="4" max="4" width="21.375" style="0" customWidth="1"/>
    <col min="6" max="6" width="17.00390625" style="0" customWidth="1"/>
    <col min="8" max="8" width="19.875" style="0" customWidth="1"/>
    <col min="10" max="10" width="14.875" style="0" customWidth="1"/>
    <col min="12" max="12" width="16.875" style="0" customWidth="1"/>
  </cols>
  <sheetData>
    <row r="1" spans="1:12" ht="25.5">
      <c r="A1" s="69" t="s">
        <v>68</v>
      </c>
      <c r="B1" s="70">
        <v>1420</v>
      </c>
      <c r="C1" s="208" t="s">
        <v>69</v>
      </c>
      <c r="D1" s="208"/>
      <c r="E1" s="208"/>
      <c r="F1" s="208"/>
      <c r="G1" s="208"/>
      <c r="H1" s="208"/>
      <c r="I1" s="208"/>
      <c r="J1" s="208"/>
      <c r="K1" s="208"/>
      <c r="L1" s="208"/>
    </row>
    <row r="2" spans="1:12" ht="51">
      <c r="A2" s="71"/>
      <c r="B2" s="72" t="s">
        <v>70</v>
      </c>
      <c r="C2" s="72" t="s">
        <v>71</v>
      </c>
      <c r="D2" s="72" t="s">
        <v>72</v>
      </c>
      <c r="E2" s="72" t="s">
        <v>73</v>
      </c>
      <c r="F2" s="72" t="s">
        <v>74</v>
      </c>
      <c r="G2" s="72" t="s">
        <v>75</v>
      </c>
      <c r="H2" s="72" t="s">
        <v>76</v>
      </c>
      <c r="I2" s="72" t="s">
        <v>77</v>
      </c>
      <c r="J2" s="72" t="s">
        <v>78</v>
      </c>
      <c r="K2" s="72" t="s">
        <v>79</v>
      </c>
      <c r="L2" s="73" t="s">
        <v>80</v>
      </c>
    </row>
    <row r="3" spans="1:12" ht="12.75">
      <c r="A3" s="74" t="s">
        <v>81</v>
      </c>
      <c r="B3" s="75">
        <v>0.3</v>
      </c>
      <c r="C3" s="75">
        <v>0.3</v>
      </c>
      <c r="D3" s="75">
        <v>0.3</v>
      </c>
      <c r="E3" s="75">
        <v>0.3</v>
      </c>
      <c r="F3" s="75">
        <v>0.3</v>
      </c>
      <c r="G3" s="75">
        <v>0.3</v>
      </c>
      <c r="H3" s="75">
        <v>0.3</v>
      </c>
      <c r="I3" s="75">
        <v>0.3</v>
      </c>
      <c r="J3" s="75">
        <v>0.3</v>
      </c>
      <c r="K3" s="75">
        <v>0.3</v>
      </c>
      <c r="L3" s="75"/>
    </row>
    <row r="4" spans="1:12" ht="38.25">
      <c r="A4" s="74" t="s">
        <v>82</v>
      </c>
      <c r="B4" s="75">
        <f>$B$1/10*B3</f>
        <v>42.6</v>
      </c>
      <c r="C4" s="75">
        <f aca="true" t="shared" si="0" ref="C4:K4">$B$1/10*C3</f>
        <v>42.6</v>
      </c>
      <c r="D4" s="75">
        <f t="shared" si="0"/>
        <v>42.6</v>
      </c>
      <c r="E4" s="75">
        <f t="shared" si="0"/>
        <v>42.6</v>
      </c>
      <c r="F4" s="75">
        <f t="shared" si="0"/>
        <v>42.6</v>
      </c>
      <c r="G4" s="75">
        <f t="shared" si="0"/>
        <v>42.6</v>
      </c>
      <c r="H4" s="75">
        <f t="shared" si="0"/>
        <v>42.6</v>
      </c>
      <c r="I4" s="75">
        <f t="shared" si="0"/>
        <v>42.6</v>
      </c>
      <c r="J4" s="75">
        <f t="shared" si="0"/>
        <v>42.6</v>
      </c>
      <c r="K4" s="75">
        <f t="shared" si="0"/>
        <v>42.6</v>
      </c>
      <c r="L4" s="76">
        <f>ROUNDUP(SUM(B4:K4),1)</f>
        <v>426</v>
      </c>
    </row>
    <row r="6" spans="1:12" ht="12.75">
      <c r="A6" s="209" t="str">
        <f ca="1">CONCATENATE("в ячейках ",CELL("адрес",B3),":",CELL("адрес",K3)," есть формула, которая забирает значение ставки с титульного листа. При необходимости можно вводить в этом диапазоне значения для доли ставки в каждом месяце в ручную")</f>
        <v>в ячейках $B$3:$K$3 есть формула, которая забирает значение ставки с титульного листа. При необходимости можно вводить в этом диапазоне значения для доли ставки в каждом месяце в ручную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9" spans="2:10" ht="51">
      <c r="B9" s="146" t="s">
        <v>272</v>
      </c>
      <c r="C9" s="146" t="s">
        <v>273</v>
      </c>
      <c r="D9" s="147" t="s">
        <v>274</v>
      </c>
      <c r="E9" s="146" t="s">
        <v>275</v>
      </c>
      <c r="F9" s="146" t="s">
        <v>276</v>
      </c>
      <c r="G9" s="146" t="s">
        <v>277</v>
      </c>
      <c r="H9" s="146" t="s">
        <v>151</v>
      </c>
      <c r="I9" s="146" t="s">
        <v>278</v>
      </c>
      <c r="J9" s="146" t="s">
        <v>46</v>
      </c>
    </row>
    <row r="10" spans="2:10" ht="51">
      <c r="B10" s="148">
        <v>1</v>
      </c>
      <c r="C10" s="148">
        <v>21</v>
      </c>
      <c r="D10" s="149" t="s">
        <v>279</v>
      </c>
      <c r="E10" s="148" t="s">
        <v>280</v>
      </c>
      <c r="F10" s="148" t="s">
        <v>281</v>
      </c>
      <c r="G10" s="148" t="s">
        <v>282</v>
      </c>
      <c r="H10" s="148" t="s">
        <v>283</v>
      </c>
      <c r="I10" s="148" t="s">
        <v>284</v>
      </c>
      <c r="J10" s="104" t="str">
        <f>VLOOKUP(I10,$D$30:$G$35,4,FALSE)</f>
        <v>А.А. Павловская</v>
      </c>
    </row>
    <row r="11" spans="2:10" ht="38.25">
      <c r="B11" s="150">
        <v>2</v>
      </c>
      <c r="C11" s="150">
        <v>24</v>
      </c>
      <c r="D11" s="151" t="s">
        <v>285</v>
      </c>
      <c r="E11" s="150" t="s">
        <v>286</v>
      </c>
      <c r="F11" s="150" t="s">
        <v>287</v>
      </c>
      <c r="G11" s="150" t="s">
        <v>288</v>
      </c>
      <c r="H11" s="150" t="s">
        <v>283</v>
      </c>
      <c r="I11" s="150" t="s">
        <v>284</v>
      </c>
      <c r="J11" s="104" t="str">
        <f aca="true" t="shared" si="1" ref="J11:J26">VLOOKUP(I11,$D$30:$G$35,4,FALSE)</f>
        <v>А.А. Павловская</v>
      </c>
    </row>
    <row r="12" spans="2:10" ht="38.25">
      <c r="B12" s="148">
        <v>3</v>
      </c>
      <c r="C12" s="148">
        <v>30</v>
      </c>
      <c r="D12" s="149" t="s">
        <v>289</v>
      </c>
      <c r="E12" s="148" t="s">
        <v>290</v>
      </c>
      <c r="F12" s="148" t="s">
        <v>291</v>
      </c>
      <c r="G12" s="148" t="s">
        <v>292</v>
      </c>
      <c r="H12" s="148" t="s">
        <v>283</v>
      </c>
      <c r="I12" s="148" t="s">
        <v>284</v>
      </c>
      <c r="J12" s="104" t="str">
        <f t="shared" si="1"/>
        <v>А.А. Павловская</v>
      </c>
    </row>
    <row r="13" spans="2:10" ht="38.25">
      <c r="B13" s="150">
        <v>4</v>
      </c>
      <c r="C13" s="150">
        <v>23</v>
      </c>
      <c r="D13" s="151" t="s">
        <v>293</v>
      </c>
      <c r="E13" s="150" t="s">
        <v>294</v>
      </c>
      <c r="F13" s="150" t="s">
        <v>295</v>
      </c>
      <c r="G13" s="150" t="s">
        <v>296</v>
      </c>
      <c r="H13" s="150" t="s">
        <v>297</v>
      </c>
      <c r="I13" s="150" t="s">
        <v>157</v>
      </c>
      <c r="J13" s="104" t="str">
        <f t="shared" si="1"/>
        <v>Е.С. Долгина</v>
      </c>
    </row>
    <row r="14" spans="2:10" ht="38.25">
      <c r="B14" s="148">
        <v>7</v>
      </c>
      <c r="C14" s="148">
        <v>29</v>
      </c>
      <c r="D14" s="149" t="s">
        <v>298</v>
      </c>
      <c r="E14" s="148" t="s">
        <v>299</v>
      </c>
      <c r="F14" s="148" t="s">
        <v>300</v>
      </c>
      <c r="G14" s="148" t="s">
        <v>301</v>
      </c>
      <c r="H14" s="148" t="s">
        <v>297</v>
      </c>
      <c r="I14" s="148" t="s">
        <v>157</v>
      </c>
      <c r="J14" s="104" t="str">
        <f t="shared" si="1"/>
        <v>Е.С. Долгина</v>
      </c>
    </row>
    <row r="15" spans="2:10" ht="38.25">
      <c r="B15" s="150">
        <v>9</v>
      </c>
      <c r="C15" s="150">
        <v>28</v>
      </c>
      <c r="D15" s="151" t="s">
        <v>302</v>
      </c>
      <c r="E15" s="150" t="s">
        <v>303</v>
      </c>
      <c r="F15" s="150" t="s">
        <v>304</v>
      </c>
      <c r="G15" s="150" t="s">
        <v>305</v>
      </c>
      <c r="H15" s="150" t="s">
        <v>297</v>
      </c>
      <c r="I15" s="150" t="s">
        <v>157</v>
      </c>
      <c r="J15" s="104" t="str">
        <f t="shared" si="1"/>
        <v>Е.С. Долгина</v>
      </c>
    </row>
    <row r="16" spans="2:10" ht="38.25">
      <c r="B16" s="148">
        <v>10</v>
      </c>
      <c r="C16" s="148">
        <v>33</v>
      </c>
      <c r="D16" s="149" t="s">
        <v>306</v>
      </c>
      <c r="E16" s="148" t="s">
        <v>307</v>
      </c>
      <c r="F16" s="148" t="s">
        <v>308</v>
      </c>
      <c r="G16" s="148" t="s">
        <v>309</v>
      </c>
      <c r="H16" s="148" t="s">
        <v>297</v>
      </c>
      <c r="I16" s="148" t="s">
        <v>157</v>
      </c>
      <c r="J16" s="104" t="str">
        <f t="shared" si="1"/>
        <v>Е.С. Долгина</v>
      </c>
    </row>
    <row r="17" spans="2:10" ht="51">
      <c r="B17" s="150">
        <v>11</v>
      </c>
      <c r="C17" s="150">
        <v>31</v>
      </c>
      <c r="D17" s="151" t="s">
        <v>310</v>
      </c>
      <c r="E17" s="150" t="s">
        <v>311</v>
      </c>
      <c r="F17" s="150" t="s">
        <v>312</v>
      </c>
      <c r="G17" s="150" t="s">
        <v>313</v>
      </c>
      <c r="H17" s="150" t="s">
        <v>314</v>
      </c>
      <c r="I17" s="150" t="s">
        <v>206</v>
      </c>
      <c r="J17" s="104" t="str">
        <f t="shared" si="1"/>
        <v>О. И. Истрофилова</v>
      </c>
    </row>
    <row r="18" spans="2:10" ht="38.25">
      <c r="B18" s="148">
        <v>12</v>
      </c>
      <c r="C18" s="148">
        <v>32</v>
      </c>
      <c r="D18" s="149" t="s">
        <v>315</v>
      </c>
      <c r="E18" s="148" t="s">
        <v>316</v>
      </c>
      <c r="F18" s="148" t="s">
        <v>317</v>
      </c>
      <c r="G18" s="148" t="s">
        <v>318</v>
      </c>
      <c r="H18" s="148" t="s">
        <v>314</v>
      </c>
      <c r="I18" s="148" t="s">
        <v>206</v>
      </c>
      <c r="J18" s="104" t="str">
        <f t="shared" si="1"/>
        <v>О. И. Истрофилова</v>
      </c>
    </row>
    <row r="19" spans="2:10" ht="38.25">
      <c r="B19" s="150">
        <v>13</v>
      </c>
      <c r="C19" s="150">
        <v>34</v>
      </c>
      <c r="D19" s="151" t="s">
        <v>319</v>
      </c>
      <c r="E19" s="150" t="s">
        <v>320</v>
      </c>
      <c r="F19" s="150" t="s">
        <v>321</v>
      </c>
      <c r="G19" s="150" t="s">
        <v>322</v>
      </c>
      <c r="H19" s="150" t="s">
        <v>323</v>
      </c>
      <c r="I19" s="150" t="s">
        <v>324</v>
      </c>
      <c r="J19" s="104" t="str">
        <f t="shared" si="1"/>
        <v>С.А. Давыдова</v>
      </c>
    </row>
    <row r="20" spans="2:10" ht="51">
      <c r="B20" s="148">
        <v>14</v>
      </c>
      <c r="C20" s="148">
        <v>35</v>
      </c>
      <c r="D20" s="149" t="s">
        <v>325</v>
      </c>
      <c r="E20" s="148" t="s">
        <v>326</v>
      </c>
      <c r="F20" s="148" t="s">
        <v>327</v>
      </c>
      <c r="G20" s="148" t="s">
        <v>328</v>
      </c>
      <c r="H20" s="148" t="s">
        <v>323</v>
      </c>
      <c r="I20" s="148" t="s">
        <v>324</v>
      </c>
      <c r="J20" s="104" t="str">
        <f t="shared" si="1"/>
        <v>С.А. Давыдова</v>
      </c>
    </row>
    <row r="21" spans="2:10" ht="51">
      <c r="B21" s="150">
        <v>15</v>
      </c>
      <c r="C21" s="150">
        <v>26</v>
      </c>
      <c r="D21" s="151" t="s">
        <v>329</v>
      </c>
      <c r="E21" s="150" t="s">
        <v>330</v>
      </c>
      <c r="F21" s="150" t="s">
        <v>331</v>
      </c>
      <c r="G21" s="150" t="s">
        <v>332</v>
      </c>
      <c r="H21" s="150" t="s">
        <v>333</v>
      </c>
      <c r="I21" s="150" t="s">
        <v>334</v>
      </c>
      <c r="J21" s="104" t="str">
        <f t="shared" si="1"/>
        <v>М.В. Худжина</v>
      </c>
    </row>
    <row r="22" spans="2:10" ht="51">
      <c r="B22" s="148">
        <v>16</v>
      </c>
      <c r="C22" s="148">
        <v>36</v>
      </c>
      <c r="D22" s="149" t="s">
        <v>335</v>
      </c>
      <c r="E22" s="148" t="s">
        <v>336</v>
      </c>
      <c r="F22" s="148" t="s">
        <v>337</v>
      </c>
      <c r="G22" s="148" t="s">
        <v>338</v>
      </c>
      <c r="H22" s="148" t="s">
        <v>333</v>
      </c>
      <c r="I22" s="148" t="s">
        <v>334</v>
      </c>
      <c r="J22" s="104" t="str">
        <f t="shared" si="1"/>
        <v>М.В. Худжина</v>
      </c>
    </row>
    <row r="23" spans="2:10" ht="25.5">
      <c r="B23" s="150">
        <v>17</v>
      </c>
      <c r="C23" s="150">
        <v>22</v>
      </c>
      <c r="D23" s="151" t="s">
        <v>339</v>
      </c>
      <c r="E23" s="150" t="s">
        <v>340</v>
      </c>
      <c r="F23" s="150" t="s">
        <v>341</v>
      </c>
      <c r="G23" s="150" t="s">
        <v>342</v>
      </c>
      <c r="H23" s="150" t="s">
        <v>343</v>
      </c>
      <c r="I23" s="150" t="s">
        <v>163</v>
      </c>
      <c r="J23" s="104" t="str">
        <f t="shared" si="1"/>
        <v>В.Б. Иванов</v>
      </c>
    </row>
    <row r="24" spans="2:10" ht="25.5">
      <c r="B24" s="148">
        <v>18</v>
      </c>
      <c r="C24" s="148">
        <v>38</v>
      </c>
      <c r="D24" s="149" t="s">
        <v>344</v>
      </c>
      <c r="E24" s="148" t="s">
        <v>345</v>
      </c>
      <c r="F24" s="152" t="s">
        <v>346</v>
      </c>
      <c r="G24" s="152" t="s">
        <v>347</v>
      </c>
      <c r="H24" s="148" t="s">
        <v>343</v>
      </c>
      <c r="I24" s="148" t="s">
        <v>163</v>
      </c>
      <c r="J24" s="104" t="str">
        <f t="shared" si="1"/>
        <v>В.Б. Иванов</v>
      </c>
    </row>
    <row r="25" spans="2:10" ht="38.25">
      <c r="B25" s="150">
        <v>19</v>
      </c>
      <c r="C25" s="150">
        <v>40</v>
      </c>
      <c r="D25" s="151" t="s">
        <v>348</v>
      </c>
      <c r="E25" s="150" t="s">
        <v>349</v>
      </c>
      <c r="F25" s="153" t="s">
        <v>350</v>
      </c>
      <c r="G25" s="153" t="s">
        <v>351</v>
      </c>
      <c r="H25" s="150" t="s">
        <v>343</v>
      </c>
      <c r="I25" s="150" t="s">
        <v>163</v>
      </c>
      <c r="J25" s="104" t="str">
        <f t="shared" si="1"/>
        <v>В.Б. Иванов</v>
      </c>
    </row>
    <row r="26" spans="2:10" ht="38.25">
      <c r="B26" s="148">
        <v>21</v>
      </c>
      <c r="C26" s="148">
        <v>41</v>
      </c>
      <c r="D26" s="149" t="s">
        <v>352</v>
      </c>
      <c r="E26" s="148" t="s">
        <v>353</v>
      </c>
      <c r="F26" s="148" t="s">
        <v>354</v>
      </c>
      <c r="G26" s="148" t="s">
        <v>355</v>
      </c>
      <c r="H26" s="148" t="s">
        <v>343</v>
      </c>
      <c r="I26" s="148" t="s">
        <v>163</v>
      </c>
      <c r="J26" s="104" t="str">
        <f t="shared" si="1"/>
        <v>В.Б. Иванов</v>
      </c>
    </row>
    <row r="28" ht="13.5" thickBot="1"/>
    <row r="29" spans="2:7" ht="39" thickBot="1">
      <c r="B29" s="154" t="s">
        <v>272</v>
      </c>
      <c r="C29" s="155" t="s">
        <v>356</v>
      </c>
      <c r="D29" s="155" t="s">
        <v>278</v>
      </c>
      <c r="E29" s="155" t="s">
        <v>151</v>
      </c>
      <c r="F29" s="155" t="s">
        <v>46</v>
      </c>
      <c r="G29" s="155" t="s">
        <v>357</v>
      </c>
    </row>
    <row r="30" spans="2:7" ht="64.5" thickBot="1">
      <c r="B30" s="156">
        <v>1</v>
      </c>
      <c r="C30" s="145">
        <v>4</v>
      </c>
      <c r="D30" s="145" t="s">
        <v>284</v>
      </c>
      <c r="E30" s="145" t="s">
        <v>283</v>
      </c>
      <c r="F30" s="145" t="s">
        <v>358</v>
      </c>
      <c r="G30" s="145" t="s">
        <v>359</v>
      </c>
    </row>
    <row r="31" spans="2:7" ht="51.75" thickBot="1">
      <c r="B31" s="157">
        <v>2</v>
      </c>
      <c r="C31" s="158">
        <v>1</v>
      </c>
      <c r="D31" s="158" t="s">
        <v>157</v>
      </c>
      <c r="E31" s="158" t="s">
        <v>297</v>
      </c>
      <c r="F31" s="158" t="s">
        <v>360</v>
      </c>
      <c r="G31" s="158" t="s">
        <v>361</v>
      </c>
    </row>
    <row r="32" spans="2:7" ht="77.25" thickBot="1">
      <c r="B32" s="156">
        <v>3</v>
      </c>
      <c r="C32" s="158">
        <v>6</v>
      </c>
      <c r="D32" s="145" t="s">
        <v>206</v>
      </c>
      <c r="E32" s="145" t="s">
        <v>314</v>
      </c>
      <c r="F32" s="158" t="s">
        <v>380</v>
      </c>
      <c r="G32" s="158" t="s">
        <v>381</v>
      </c>
    </row>
    <row r="33" spans="2:7" ht="77.25" thickBot="1">
      <c r="B33" s="157">
        <v>4</v>
      </c>
      <c r="C33" s="145">
        <v>5</v>
      </c>
      <c r="D33" s="145" t="s">
        <v>324</v>
      </c>
      <c r="E33" s="145" t="s">
        <v>323</v>
      </c>
      <c r="F33" s="145" t="s">
        <v>362</v>
      </c>
      <c r="G33" s="145" t="s">
        <v>363</v>
      </c>
    </row>
    <row r="34" spans="2:7" ht="102.75" thickBot="1">
      <c r="B34" s="156">
        <v>5</v>
      </c>
      <c r="C34" s="158">
        <v>3</v>
      </c>
      <c r="D34" s="145" t="s">
        <v>334</v>
      </c>
      <c r="E34" s="145" t="s">
        <v>333</v>
      </c>
      <c r="F34" s="158" t="s">
        <v>364</v>
      </c>
      <c r="G34" s="158" t="s">
        <v>365</v>
      </c>
    </row>
    <row r="35" spans="2:7" ht="77.25" thickBot="1">
      <c r="B35" s="157">
        <v>6</v>
      </c>
      <c r="C35" s="145">
        <v>2</v>
      </c>
      <c r="D35" s="158" t="s">
        <v>163</v>
      </c>
      <c r="E35" s="158" t="s">
        <v>343</v>
      </c>
      <c r="F35" s="145" t="s">
        <v>366</v>
      </c>
      <c r="G35" s="145" t="s">
        <v>367</v>
      </c>
    </row>
    <row r="37" ht="13.5" thickBot="1"/>
    <row r="38" spans="1:2" ht="45.75" thickBot="1">
      <c r="A38" s="159" t="s">
        <v>368</v>
      </c>
      <c r="B38" s="160" t="s">
        <v>375</v>
      </c>
    </row>
    <row r="39" spans="1:2" ht="15.75" thickBot="1">
      <c r="A39" s="161" t="s">
        <v>369</v>
      </c>
      <c r="B39" s="162">
        <v>1</v>
      </c>
    </row>
    <row r="40" spans="1:2" ht="15.75" thickBot="1">
      <c r="A40" s="161" t="s">
        <v>370</v>
      </c>
      <c r="B40" s="162">
        <v>0.6</v>
      </c>
    </row>
    <row r="41" spans="1:2" ht="15.75" thickBot="1">
      <c r="A41" s="161" t="s">
        <v>371</v>
      </c>
      <c r="B41" s="162">
        <v>1</v>
      </c>
    </row>
    <row r="42" spans="1:2" ht="15.75" thickBot="1">
      <c r="A42" s="161" t="s">
        <v>372</v>
      </c>
      <c r="B42" s="162">
        <v>0.4</v>
      </c>
    </row>
    <row r="43" spans="1:2" ht="15.75" thickBot="1">
      <c r="A43" s="161" t="s">
        <v>373</v>
      </c>
      <c r="B43" s="162">
        <v>0.8</v>
      </c>
    </row>
    <row r="44" spans="1:2" ht="15.75" thickBot="1">
      <c r="A44" s="161" t="s">
        <v>374</v>
      </c>
      <c r="B44" s="162">
        <v>1</v>
      </c>
    </row>
  </sheetData>
  <sheetProtection/>
  <mergeCells count="2">
    <mergeCell ref="C1:L1"/>
    <mergeCell ref="A6:L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Q745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24.75390625" style="32" customWidth="1"/>
    <col min="2" max="2" width="10.75390625" style="32" customWidth="1"/>
    <col min="3" max="3" width="6.625" style="32" customWidth="1"/>
    <col min="4" max="4" width="31.00390625" style="32" customWidth="1"/>
    <col min="5" max="5" width="3.00390625" style="32" customWidth="1"/>
    <col min="6" max="6" width="10.00390625" style="80" customWidth="1"/>
    <col min="7" max="7" width="5.375" style="80" customWidth="1"/>
    <col min="8" max="8" width="14.375" style="80" customWidth="1"/>
    <col min="9" max="9" width="8.25390625" style="80" customWidth="1"/>
    <col min="10" max="10" width="12.00390625" style="80" customWidth="1"/>
    <col min="11" max="11" width="5.75390625" style="80" customWidth="1"/>
    <col min="12" max="12" width="4.875" style="80" customWidth="1"/>
    <col min="13" max="13" width="5.75390625" style="80" customWidth="1"/>
    <col min="14" max="14" width="4.625" style="80" customWidth="1"/>
    <col min="15" max="15" width="4.375" style="18" customWidth="1"/>
    <col min="16" max="16" width="5.25390625" style="18" customWidth="1"/>
    <col min="17" max="17" width="5.625" style="18" customWidth="1"/>
    <col min="18" max="18" width="5.375" style="18" customWidth="1"/>
  </cols>
  <sheetData>
    <row r="1" spans="1:43" ht="16.5" thickBot="1">
      <c r="A1" s="79"/>
      <c r="B1" s="79"/>
      <c r="C1" s="79"/>
      <c r="D1" s="99" t="str">
        <f>CONCATENATE("1. УЧЕБНАЯ РАБОТА НА ",'Титул '!E21,"  ",'Титул '!G21)</f>
        <v>1. УЧЕБНАЯ РАБОТА НА 2021/2022  учебный год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</row>
    <row r="2" spans="1:6" ht="15.75">
      <c r="A2" s="81"/>
      <c r="B2" s="82"/>
      <c r="F2" s="32"/>
    </row>
    <row r="3" spans="1:6" ht="15.75">
      <c r="A3" s="84" t="s">
        <v>49</v>
      </c>
      <c r="B3" s="85">
        <f>SUMIF($E$8:$E$1500,0,$I$8:$I$1500)+SUMIF($E$8:$E$1500,1,$I$8:$I$1500)+SUMIF($E$8:$E$1500,3,$I$8:$I$1500)+SUMIF($E$8:$E$1500,5,$I$8:$I$1500)+SUMIF($E$8:$E$1500,7,$I$8:$I$1500)+SUMIF($E$8:$E$1500,9,$I$8:$I$1500)</f>
        <v>355.09999999999997</v>
      </c>
      <c r="D3" s="86" t="s">
        <v>52</v>
      </c>
      <c r="E3" s="86"/>
      <c r="F3" s="86">
        <f>SUMIF($E$8:$E$1500,0,$J$8:$J$1500)+SUMIF($E$8:$E$1500,1,$J$8:$J$1500)+SUMIF($E$8:$E$1500,3,$J$8:$J$1500)+SUMIF($E$8:$E$1500,5,$J$8:$J$1500)+SUMIF($E$8:$E$1500,7,$J$8:$J$1500)+SUMIF($E$8:$E$1500,9,$J$8:$J$1500)</f>
        <v>22.5</v>
      </c>
    </row>
    <row r="4" spans="1:6" ht="15.75">
      <c r="A4" s="87" t="s">
        <v>387</v>
      </c>
      <c r="B4" s="85">
        <f>SUMIF($E$8:$E$1500,2,$I$8:$I$1500)+SUMIF($E$8:$E$1500,4,$I$8:$I$1500)+SUMIF($E$8:$E$1500,6,$I$8:$I$1500)+SUMIF($E$8:$E$1500,8,$I$8:$I$1500)+SUMIF($E$8:$E$1500,10,$I$8:$I$1500)</f>
        <v>234.57</v>
      </c>
      <c r="D4" s="86" t="s">
        <v>379</v>
      </c>
      <c r="E4" s="86"/>
      <c r="F4" s="88">
        <f>SUMIF($E$8:$E$1500,2,$J$8:$J$1500)+SUMIF($E$8:$E$1500,4,$J$8:$J$1500)+SUMIF($E$8:$E$1500,6,$J$8:$J$1500)+SUMIF($E$8:$E$1500,8,$J$8:$J$1500)+SUMIF($E$8:$E$1500,10,$J$8:$J$1500)</f>
        <v>16</v>
      </c>
    </row>
    <row r="5" spans="1:6" ht="24.75" thickBot="1">
      <c r="A5" s="89" t="s">
        <v>148</v>
      </c>
      <c r="B5" s="90">
        <f>SUM(B3:B4)</f>
        <v>589.67</v>
      </c>
      <c r="D5" s="86" t="s">
        <v>149</v>
      </c>
      <c r="E5" s="86"/>
      <c r="F5" s="88">
        <f>SUM(F3:F4)</f>
        <v>38.5</v>
      </c>
    </row>
    <row r="6" spans="1:10" ht="15.75">
      <c r="A6" s="91"/>
      <c r="B6" s="91"/>
      <c r="C6" s="91"/>
      <c r="D6" s="83"/>
      <c r="E6" s="83"/>
      <c r="F6" s="83"/>
      <c r="G6" s="83"/>
      <c r="H6" s="92"/>
      <c r="I6" s="92"/>
      <c r="J6" s="92"/>
    </row>
    <row r="7" spans="1:10" ht="57.75">
      <c r="A7" s="110" t="s">
        <v>150</v>
      </c>
      <c r="B7" s="111" t="s">
        <v>151</v>
      </c>
      <c r="C7" s="110" t="s">
        <v>152</v>
      </c>
      <c r="D7" s="110" t="s">
        <v>153</v>
      </c>
      <c r="E7" s="111" t="s">
        <v>48</v>
      </c>
      <c r="F7" s="110" t="s">
        <v>47</v>
      </c>
      <c r="G7" s="111" t="s">
        <v>154</v>
      </c>
      <c r="H7" s="111" t="s">
        <v>155</v>
      </c>
      <c r="I7" s="112" t="s">
        <v>50</v>
      </c>
      <c r="J7" s="112" t="s">
        <v>51</v>
      </c>
    </row>
    <row r="8" spans="1:10" ht="56.25">
      <c r="A8" s="93" t="s">
        <v>156</v>
      </c>
      <c r="B8" s="93" t="s">
        <v>157</v>
      </c>
      <c r="C8" s="93" t="s">
        <v>158</v>
      </c>
      <c r="D8" s="93" t="s">
        <v>159</v>
      </c>
      <c r="E8" s="94">
        <v>0</v>
      </c>
      <c r="F8" s="93" t="s">
        <v>160</v>
      </c>
      <c r="G8" s="94">
        <v>50</v>
      </c>
      <c r="H8" s="93" t="s">
        <v>161</v>
      </c>
      <c r="I8" s="94">
        <v>4</v>
      </c>
      <c r="J8" s="95">
        <v>4</v>
      </c>
    </row>
    <row r="9" spans="1:10" ht="45">
      <c r="A9" s="93" t="s">
        <v>162</v>
      </c>
      <c r="B9" s="93" t="s">
        <v>163</v>
      </c>
      <c r="C9" s="93" t="s">
        <v>158</v>
      </c>
      <c r="D9" s="93" t="s">
        <v>159</v>
      </c>
      <c r="E9" s="94">
        <v>0</v>
      </c>
      <c r="F9" s="93" t="s">
        <v>164</v>
      </c>
      <c r="G9" s="94">
        <v>65</v>
      </c>
      <c r="H9" s="93" t="s">
        <v>161</v>
      </c>
      <c r="I9" s="94">
        <v>4</v>
      </c>
      <c r="J9" s="95">
        <v>4</v>
      </c>
    </row>
    <row r="10" spans="1:10" ht="15.75">
      <c r="A10" s="93" t="s">
        <v>165</v>
      </c>
      <c r="B10" s="93" t="s">
        <v>163</v>
      </c>
      <c r="C10" s="93" t="s">
        <v>158</v>
      </c>
      <c r="D10" s="93" t="s">
        <v>166</v>
      </c>
      <c r="E10" s="94">
        <v>1</v>
      </c>
      <c r="F10" s="93" t="s">
        <v>167</v>
      </c>
      <c r="G10" s="94">
        <v>5</v>
      </c>
      <c r="H10" s="93" t="s">
        <v>168</v>
      </c>
      <c r="I10" s="94">
        <v>0.5</v>
      </c>
      <c r="J10" s="95">
        <v>0.5</v>
      </c>
    </row>
    <row r="11" spans="1:10" ht="15.75">
      <c r="A11" s="93" t="s">
        <v>169</v>
      </c>
      <c r="B11" s="93" t="s">
        <v>163</v>
      </c>
      <c r="C11" s="93" t="s">
        <v>158</v>
      </c>
      <c r="D11" s="93" t="s">
        <v>166</v>
      </c>
      <c r="E11" s="94">
        <v>1</v>
      </c>
      <c r="F11" s="93" t="s">
        <v>170</v>
      </c>
      <c r="G11" s="94">
        <v>20</v>
      </c>
      <c r="H11" s="93" t="s">
        <v>168</v>
      </c>
      <c r="I11" s="94">
        <v>2</v>
      </c>
      <c r="J11" s="95">
        <v>2</v>
      </c>
    </row>
    <row r="12" spans="1:10" ht="22.5">
      <c r="A12" s="93" t="s">
        <v>171</v>
      </c>
      <c r="B12" s="93" t="s">
        <v>157</v>
      </c>
      <c r="C12" s="93" t="s">
        <v>158</v>
      </c>
      <c r="D12" s="93" t="s">
        <v>172</v>
      </c>
      <c r="E12" s="94">
        <v>1</v>
      </c>
      <c r="F12" s="93" t="s">
        <v>173</v>
      </c>
      <c r="G12" s="94">
        <v>15</v>
      </c>
      <c r="H12" s="93" t="s">
        <v>161</v>
      </c>
      <c r="I12" s="94">
        <v>12</v>
      </c>
      <c r="J12" s="95">
        <v>12</v>
      </c>
    </row>
    <row r="13" spans="1:10" ht="22.5">
      <c r="A13" s="93" t="s">
        <v>171</v>
      </c>
      <c r="B13" s="93" t="s">
        <v>157</v>
      </c>
      <c r="C13" s="93" t="s">
        <v>158</v>
      </c>
      <c r="D13" s="93" t="s">
        <v>172</v>
      </c>
      <c r="E13" s="94">
        <v>1</v>
      </c>
      <c r="F13" s="93" t="s">
        <v>173</v>
      </c>
      <c r="G13" s="94">
        <v>15</v>
      </c>
      <c r="H13" s="93" t="s">
        <v>174</v>
      </c>
      <c r="I13" s="94">
        <v>2.3</v>
      </c>
      <c r="J13" s="95"/>
    </row>
    <row r="14" spans="1:10" ht="22.5">
      <c r="A14" s="93" t="s">
        <v>175</v>
      </c>
      <c r="B14" s="93" t="s">
        <v>157</v>
      </c>
      <c r="C14" s="93" t="s">
        <v>158</v>
      </c>
      <c r="D14" s="93" t="s">
        <v>172</v>
      </c>
      <c r="E14" s="94">
        <v>1</v>
      </c>
      <c r="F14" s="93" t="s">
        <v>176</v>
      </c>
      <c r="G14" s="94">
        <v>15</v>
      </c>
      <c r="H14" s="93" t="s">
        <v>161</v>
      </c>
      <c r="I14" s="94">
        <v>4</v>
      </c>
      <c r="J14" s="95"/>
    </row>
    <row r="15" spans="1:10" ht="45">
      <c r="A15" s="93" t="s">
        <v>177</v>
      </c>
      <c r="B15" s="93" t="s">
        <v>157</v>
      </c>
      <c r="C15" s="93" t="s">
        <v>158</v>
      </c>
      <c r="D15" s="93" t="s">
        <v>159</v>
      </c>
      <c r="E15" s="94">
        <v>1</v>
      </c>
      <c r="F15" s="93" t="s">
        <v>178</v>
      </c>
      <c r="G15" s="94">
        <v>20</v>
      </c>
      <c r="H15" s="93" t="s">
        <v>179</v>
      </c>
      <c r="I15" s="94">
        <v>4</v>
      </c>
      <c r="J15" s="95"/>
    </row>
    <row r="16" spans="1:10" ht="22.5">
      <c r="A16" s="93" t="s">
        <v>180</v>
      </c>
      <c r="B16" s="93" t="s">
        <v>157</v>
      </c>
      <c r="C16" s="93" t="s">
        <v>158</v>
      </c>
      <c r="D16" s="93" t="s">
        <v>159</v>
      </c>
      <c r="E16" s="94">
        <v>1</v>
      </c>
      <c r="F16" s="93" t="s">
        <v>181</v>
      </c>
      <c r="G16" s="94">
        <v>30</v>
      </c>
      <c r="H16" s="93" t="s">
        <v>179</v>
      </c>
      <c r="I16" s="94">
        <v>4</v>
      </c>
      <c r="J16" s="95"/>
    </row>
    <row r="17" spans="1:10" ht="15.75">
      <c r="A17" s="93" t="s">
        <v>182</v>
      </c>
      <c r="B17" s="93" t="s">
        <v>157</v>
      </c>
      <c r="C17" s="93" t="s">
        <v>158</v>
      </c>
      <c r="D17" s="93" t="s">
        <v>183</v>
      </c>
      <c r="E17" s="94">
        <v>1</v>
      </c>
      <c r="F17" s="93" t="s">
        <v>184</v>
      </c>
      <c r="G17" s="94">
        <v>5</v>
      </c>
      <c r="H17" s="93" t="s">
        <v>174</v>
      </c>
      <c r="I17" s="94">
        <v>0.75</v>
      </c>
      <c r="J17" s="95"/>
    </row>
    <row r="18" spans="1:10" ht="33.75">
      <c r="A18" s="93" t="s">
        <v>182</v>
      </c>
      <c r="B18" s="93" t="s">
        <v>157</v>
      </c>
      <c r="C18" s="93" t="s">
        <v>158</v>
      </c>
      <c r="D18" s="93" t="s">
        <v>183</v>
      </c>
      <c r="E18" s="94">
        <v>1</v>
      </c>
      <c r="F18" s="93" t="s">
        <v>184</v>
      </c>
      <c r="G18" s="94">
        <v>20</v>
      </c>
      <c r="H18" s="93" t="s">
        <v>185</v>
      </c>
      <c r="I18" s="94">
        <v>4.25</v>
      </c>
      <c r="J18" s="95"/>
    </row>
    <row r="19" spans="1:10" ht="15.75">
      <c r="A19" s="93" t="s">
        <v>182</v>
      </c>
      <c r="B19" s="93" t="s">
        <v>157</v>
      </c>
      <c r="C19" s="93" t="s">
        <v>158</v>
      </c>
      <c r="D19" s="93" t="s">
        <v>183</v>
      </c>
      <c r="E19" s="94">
        <v>1</v>
      </c>
      <c r="F19" s="93" t="s">
        <v>184</v>
      </c>
      <c r="G19" s="94">
        <v>20</v>
      </c>
      <c r="H19" s="93" t="s">
        <v>179</v>
      </c>
      <c r="I19" s="94">
        <v>18</v>
      </c>
      <c r="J19" s="95"/>
    </row>
    <row r="20" spans="1:10" ht="22.5">
      <c r="A20" s="93" t="s">
        <v>186</v>
      </c>
      <c r="B20" s="93" t="s">
        <v>157</v>
      </c>
      <c r="C20" s="93" t="s">
        <v>187</v>
      </c>
      <c r="D20" s="93" t="s">
        <v>188</v>
      </c>
      <c r="E20" s="94">
        <v>2</v>
      </c>
      <c r="F20" s="93" t="s">
        <v>189</v>
      </c>
      <c r="G20" s="94">
        <v>1</v>
      </c>
      <c r="H20" s="93" t="s">
        <v>190</v>
      </c>
      <c r="I20" s="94">
        <v>0.1</v>
      </c>
      <c r="J20" s="95"/>
    </row>
    <row r="21" spans="1:10" ht="22.5">
      <c r="A21" s="93" t="s">
        <v>186</v>
      </c>
      <c r="B21" s="93" t="s">
        <v>157</v>
      </c>
      <c r="C21" s="93" t="s">
        <v>187</v>
      </c>
      <c r="D21" s="93" t="s">
        <v>188</v>
      </c>
      <c r="E21" s="94">
        <v>2</v>
      </c>
      <c r="F21" s="93" t="s">
        <v>189</v>
      </c>
      <c r="G21" s="94">
        <v>2</v>
      </c>
      <c r="H21" s="93" t="s">
        <v>161</v>
      </c>
      <c r="I21" s="94">
        <v>8</v>
      </c>
      <c r="J21" s="95"/>
    </row>
    <row r="22" spans="1:10" ht="22.5">
      <c r="A22" s="93" t="s">
        <v>186</v>
      </c>
      <c r="B22" s="93" t="s">
        <v>157</v>
      </c>
      <c r="C22" s="93" t="s">
        <v>187</v>
      </c>
      <c r="D22" s="93" t="s">
        <v>188</v>
      </c>
      <c r="E22" s="94">
        <v>2</v>
      </c>
      <c r="F22" s="93" t="s">
        <v>189</v>
      </c>
      <c r="G22" s="94">
        <v>2</v>
      </c>
      <c r="H22" s="93" t="s">
        <v>179</v>
      </c>
      <c r="I22" s="94">
        <v>16</v>
      </c>
      <c r="J22" s="95">
        <v>16</v>
      </c>
    </row>
    <row r="23" spans="1:10" ht="15.75">
      <c r="A23" s="93" t="s">
        <v>191</v>
      </c>
      <c r="B23" s="93" t="s">
        <v>157</v>
      </c>
      <c r="C23" s="93" t="s">
        <v>158</v>
      </c>
      <c r="D23" s="93" t="s">
        <v>166</v>
      </c>
      <c r="E23" s="94">
        <v>2</v>
      </c>
      <c r="F23" s="93" t="s">
        <v>192</v>
      </c>
      <c r="G23" s="94">
        <v>16</v>
      </c>
      <c r="H23" s="93" t="s">
        <v>168</v>
      </c>
      <c r="I23" s="94">
        <v>1.6</v>
      </c>
      <c r="J23" s="95"/>
    </row>
    <row r="24" spans="1:10" ht="15.75">
      <c r="A24" s="93" t="s">
        <v>171</v>
      </c>
      <c r="B24" s="93" t="s">
        <v>157</v>
      </c>
      <c r="C24" s="93" t="s">
        <v>158</v>
      </c>
      <c r="D24" s="93" t="s">
        <v>166</v>
      </c>
      <c r="E24" s="94">
        <v>2</v>
      </c>
      <c r="F24" s="93" t="s">
        <v>173</v>
      </c>
      <c r="G24" s="94">
        <v>15</v>
      </c>
      <c r="H24" s="93" t="s">
        <v>168</v>
      </c>
      <c r="I24" s="94">
        <v>1.5</v>
      </c>
      <c r="J24" s="95"/>
    </row>
    <row r="25" spans="1:10" ht="15.75">
      <c r="A25" s="93" t="s">
        <v>193</v>
      </c>
      <c r="B25" s="93" t="s">
        <v>157</v>
      </c>
      <c r="C25" s="93" t="s">
        <v>158</v>
      </c>
      <c r="D25" s="93" t="s">
        <v>166</v>
      </c>
      <c r="E25" s="94">
        <v>2</v>
      </c>
      <c r="F25" s="93" t="s">
        <v>194</v>
      </c>
      <c r="G25" s="94">
        <v>20</v>
      </c>
      <c r="H25" s="93" t="s">
        <v>168</v>
      </c>
      <c r="I25" s="94">
        <v>2</v>
      </c>
      <c r="J25" s="95"/>
    </row>
    <row r="26" spans="1:10" ht="15.75">
      <c r="A26" s="93" t="s">
        <v>195</v>
      </c>
      <c r="B26" s="93" t="s">
        <v>157</v>
      </c>
      <c r="C26" s="93" t="s">
        <v>158</v>
      </c>
      <c r="D26" s="93" t="s">
        <v>166</v>
      </c>
      <c r="E26" s="94">
        <v>2</v>
      </c>
      <c r="F26" s="93" t="s">
        <v>196</v>
      </c>
      <c r="G26" s="94">
        <v>10</v>
      </c>
      <c r="H26" s="93" t="s">
        <v>168</v>
      </c>
      <c r="I26" s="94">
        <v>1</v>
      </c>
      <c r="J26" s="95"/>
    </row>
    <row r="27" spans="1:10" ht="15.75">
      <c r="A27" s="93" t="s">
        <v>197</v>
      </c>
      <c r="B27" s="93" t="s">
        <v>157</v>
      </c>
      <c r="C27" s="93" t="s">
        <v>158</v>
      </c>
      <c r="D27" s="93" t="s">
        <v>166</v>
      </c>
      <c r="E27" s="94">
        <v>2</v>
      </c>
      <c r="F27" s="93" t="s">
        <v>198</v>
      </c>
      <c r="G27" s="94">
        <v>2</v>
      </c>
      <c r="H27" s="93" t="s">
        <v>168</v>
      </c>
      <c r="I27" s="94">
        <v>0.2</v>
      </c>
      <c r="J27" s="95"/>
    </row>
    <row r="28" spans="1:10" ht="15.75">
      <c r="A28" s="93" t="s">
        <v>199</v>
      </c>
      <c r="B28" s="93" t="s">
        <v>157</v>
      </c>
      <c r="C28" s="93" t="s">
        <v>158</v>
      </c>
      <c r="D28" s="93" t="s">
        <v>166</v>
      </c>
      <c r="E28" s="94">
        <v>2</v>
      </c>
      <c r="F28" s="93" t="s">
        <v>200</v>
      </c>
      <c r="G28" s="94">
        <v>3</v>
      </c>
      <c r="H28" s="93" t="s">
        <v>168</v>
      </c>
      <c r="I28" s="94">
        <v>0.3</v>
      </c>
      <c r="J28" s="95"/>
    </row>
    <row r="29" spans="1:10" ht="15.75">
      <c r="A29" s="93" t="s">
        <v>175</v>
      </c>
      <c r="B29" s="93" t="s">
        <v>157</v>
      </c>
      <c r="C29" s="93" t="s">
        <v>158</v>
      </c>
      <c r="D29" s="93" t="s">
        <v>166</v>
      </c>
      <c r="E29" s="94">
        <v>2</v>
      </c>
      <c r="F29" s="93" t="s">
        <v>176</v>
      </c>
      <c r="G29" s="94">
        <v>5</v>
      </c>
      <c r="H29" s="93" t="s">
        <v>168</v>
      </c>
      <c r="I29" s="94">
        <v>0.5</v>
      </c>
      <c r="J29" s="95"/>
    </row>
    <row r="30" spans="1:10" ht="15.75">
      <c r="A30" s="93" t="s">
        <v>201</v>
      </c>
      <c r="B30" s="93" t="s">
        <v>157</v>
      </c>
      <c r="C30" s="93" t="s">
        <v>158</v>
      </c>
      <c r="D30" s="93" t="s">
        <v>166</v>
      </c>
      <c r="E30" s="94">
        <v>2</v>
      </c>
      <c r="F30" s="93" t="s">
        <v>202</v>
      </c>
      <c r="G30" s="94">
        <v>15</v>
      </c>
      <c r="H30" s="93" t="s">
        <v>168</v>
      </c>
      <c r="I30" s="94">
        <v>1.5</v>
      </c>
      <c r="J30" s="95"/>
    </row>
    <row r="31" spans="1:10" ht="15.75">
      <c r="A31" s="93" t="s">
        <v>203</v>
      </c>
      <c r="B31" s="93" t="s">
        <v>157</v>
      </c>
      <c r="C31" s="93" t="s">
        <v>158</v>
      </c>
      <c r="D31" s="93" t="s">
        <v>166</v>
      </c>
      <c r="E31" s="94">
        <v>2</v>
      </c>
      <c r="F31" s="93" t="s">
        <v>204</v>
      </c>
      <c r="G31" s="94">
        <v>5</v>
      </c>
      <c r="H31" s="93" t="s">
        <v>168</v>
      </c>
      <c r="I31" s="94">
        <v>0.5</v>
      </c>
      <c r="J31" s="95"/>
    </row>
    <row r="32" spans="1:10" ht="15.75">
      <c r="A32" s="93" t="s">
        <v>205</v>
      </c>
      <c r="B32" s="93" t="s">
        <v>206</v>
      </c>
      <c r="C32" s="93" t="s">
        <v>158</v>
      </c>
      <c r="D32" s="93" t="s">
        <v>166</v>
      </c>
      <c r="E32" s="94">
        <v>2</v>
      </c>
      <c r="F32" s="93" t="s">
        <v>207</v>
      </c>
      <c r="G32" s="94">
        <v>11</v>
      </c>
      <c r="H32" s="93" t="s">
        <v>168</v>
      </c>
      <c r="I32" s="94">
        <v>1.1</v>
      </c>
      <c r="J32" s="95"/>
    </row>
    <row r="33" spans="1:10" ht="15.75">
      <c r="A33" s="93" t="s">
        <v>208</v>
      </c>
      <c r="B33" s="93" t="s">
        <v>206</v>
      </c>
      <c r="C33" s="93" t="s">
        <v>158</v>
      </c>
      <c r="D33" s="93" t="s">
        <v>166</v>
      </c>
      <c r="E33" s="94">
        <v>2</v>
      </c>
      <c r="F33" s="93" t="s">
        <v>209</v>
      </c>
      <c r="G33" s="94">
        <v>21</v>
      </c>
      <c r="H33" s="93" t="s">
        <v>168</v>
      </c>
      <c r="I33" s="94">
        <v>2.1</v>
      </c>
      <c r="J33" s="95"/>
    </row>
    <row r="34" spans="1:10" ht="15.75">
      <c r="A34" s="93" t="s">
        <v>210</v>
      </c>
      <c r="B34" s="93" t="s">
        <v>206</v>
      </c>
      <c r="C34" s="93" t="s">
        <v>158</v>
      </c>
      <c r="D34" s="93" t="s">
        <v>166</v>
      </c>
      <c r="E34" s="94">
        <v>2</v>
      </c>
      <c r="F34" s="93" t="s">
        <v>211</v>
      </c>
      <c r="G34" s="94">
        <v>21</v>
      </c>
      <c r="H34" s="93" t="s">
        <v>168</v>
      </c>
      <c r="I34" s="94">
        <v>2.1</v>
      </c>
      <c r="J34" s="95"/>
    </row>
    <row r="35" spans="1:10" ht="15.75">
      <c r="A35" s="93" t="s">
        <v>212</v>
      </c>
      <c r="B35" s="93" t="s">
        <v>163</v>
      </c>
      <c r="C35" s="93" t="s">
        <v>158</v>
      </c>
      <c r="D35" s="93" t="s">
        <v>166</v>
      </c>
      <c r="E35" s="94">
        <v>2</v>
      </c>
      <c r="F35" s="93" t="s">
        <v>213</v>
      </c>
      <c r="G35" s="94">
        <v>10</v>
      </c>
      <c r="H35" s="93" t="s">
        <v>168</v>
      </c>
      <c r="I35" s="94">
        <v>1</v>
      </c>
      <c r="J35" s="95"/>
    </row>
    <row r="36" spans="1:10" ht="15.75">
      <c r="A36" s="93" t="s">
        <v>214</v>
      </c>
      <c r="B36" s="93" t="s">
        <v>163</v>
      </c>
      <c r="C36" s="93" t="s">
        <v>158</v>
      </c>
      <c r="D36" s="93" t="s">
        <v>166</v>
      </c>
      <c r="E36" s="94">
        <v>2</v>
      </c>
      <c r="F36" s="93" t="s">
        <v>215</v>
      </c>
      <c r="G36" s="94">
        <v>15</v>
      </c>
      <c r="H36" s="93" t="s">
        <v>168</v>
      </c>
      <c r="I36" s="94">
        <v>1.5</v>
      </c>
      <c r="J36" s="95"/>
    </row>
    <row r="37" spans="1:10" ht="15.75">
      <c r="A37" s="93" t="s">
        <v>216</v>
      </c>
      <c r="B37" s="93" t="s">
        <v>163</v>
      </c>
      <c r="C37" s="93" t="s">
        <v>158</v>
      </c>
      <c r="D37" s="93" t="s">
        <v>166</v>
      </c>
      <c r="E37" s="94">
        <v>2</v>
      </c>
      <c r="F37" s="93" t="s">
        <v>217</v>
      </c>
      <c r="G37" s="94">
        <v>15</v>
      </c>
      <c r="H37" s="93" t="s">
        <v>168</v>
      </c>
      <c r="I37" s="94">
        <v>1.5</v>
      </c>
      <c r="J37" s="95"/>
    </row>
    <row r="38" spans="1:10" ht="22.5">
      <c r="A38" s="93" t="s">
        <v>175</v>
      </c>
      <c r="B38" s="93" t="s">
        <v>157</v>
      </c>
      <c r="C38" s="93" t="s">
        <v>158</v>
      </c>
      <c r="D38" s="93" t="s">
        <v>172</v>
      </c>
      <c r="E38" s="94">
        <v>2</v>
      </c>
      <c r="F38" s="93" t="s">
        <v>176</v>
      </c>
      <c r="G38" s="94">
        <v>5</v>
      </c>
      <c r="H38" s="93" t="s">
        <v>174</v>
      </c>
      <c r="I38" s="94">
        <v>0.77</v>
      </c>
      <c r="J38" s="95"/>
    </row>
    <row r="39" spans="1:10" ht="56.25">
      <c r="A39" s="93" t="s">
        <v>218</v>
      </c>
      <c r="B39" s="93" t="s">
        <v>219</v>
      </c>
      <c r="C39" s="93" t="s">
        <v>158</v>
      </c>
      <c r="D39" s="93" t="s">
        <v>159</v>
      </c>
      <c r="E39" s="94">
        <v>2</v>
      </c>
      <c r="F39" s="93" t="s">
        <v>220</v>
      </c>
      <c r="G39" s="94">
        <v>104</v>
      </c>
      <c r="H39" s="93" t="s">
        <v>161</v>
      </c>
      <c r="I39" s="94">
        <v>8</v>
      </c>
      <c r="J39" s="95"/>
    </row>
    <row r="40" spans="1:10" ht="33.75">
      <c r="A40" s="93" t="s">
        <v>182</v>
      </c>
      <c r="B40" s="93" t="s">
        <v>157</v>
      </c>
      <c r="C40" s="93" t="s">
        <v>158</v>
      </c>
      <c r="D40" s="93" t="s">
        <v>183</v>
      </c>
      <c r="E40" s="94">
        <v>2</v>
      </c>
      <c r="F40" s="93" t="s">
        <v>184</v>
      </c>
      <c r="G40" s="94">
        <v>20</v>
      </c>
      <c r="H40" s="93" t="s">
        <v>185</v>
      </c>
      <c r="I40" s="94">
        <v>4.25</v>
      </c>
      <c r="J40" s="95"/>
    </row>
    <row r="41" spans="1:10" ht="15.75">
      <c r="A41" s="93" t="s">
        <v>182</v>
      </c>
      <c r="B41" s="93" t="s">
        <v>157</v>
      </c>
      <c r="C41" s="93" t="s">
        <v>158</v>
      </c>
      <c r="D41" s="93" t="s">
        <v>183</v>
      </c>
      <c r="E41" s="94">
        <v>2</v>
      </c>
      <c r="F41" s="93" t="s">
        <v>184</v>
      </c>
      <c r="G41" s="94">
        <v>5</v>
      </c>
      <c r="H41" s="93" t="s">
        <v>174</v>
      </c>
      <c r="I41" s="94">
        <v>0.75</v>
      </c>
      <c r="J41" s="95"/>
    </row>
    <row r="42" spans="1:10" ht="15.75">
      <c r="A42" s="93" t="s">
        <v>182</v>
      </c>
      <c r="B42" s="93" t="s">
        <v>157</v>
      </c>
      <c r="C42" s="93" t="s">
        <v>158</v>
      </c>
      <c r="D42" s="93" t="s">
        <v>183</v>
      </c>
      <c r="E42" s="94">
        <v>2</v>
      </c>
      <c r="F42" s="93" t="s">
        <v>184</v>
      </c>
      <c r="G42" s="94">
        <v>20</v>
      </c>
      <c r="H42" s="93" t="s">
        <v>179</v>
      </c>
      <c r="I42" s="94">
        <v>18</v>
      </c>
      <c r="J42" s="95"/>
    </row>
    <row r="43" spans="1:10" ht="22.5">
      <c r="A43" s="93" t="s">
        <v>221</v>
      </c>
      <c r="B43" s="93" t="s">
        <v>157</v>
      </c>
      <c r="C43" s="93" t="s">
        <v>222</v>
      </c>
      <c r="D43" s="93" t="s">
        <v>223</v>
      </c>
      <c r="E43" s="94">
        <v>3</v>
      </c>
      <c r="F43" s="93" t="s">
        <v>224</v>
      </c>
      <c r="G43" s="94">
        <v>4</v>
      </c>
      <c r="H43" s="93" t="s">
        <v>161</v>
      </c>
      <c r="I43" s="94">
        <v>2</v>
      </c>
      <c r="J43" s="95"/>
    </row>
    <row r="44" spans="1:10" ht="22.5">
      <c r="A44" s="93" t="s">
        <v>221</v>
      </c>
      <c r="B44" s="93" t="s">
        <v>157</v>
      </c>
      <c r="C44" s="93" t="s">
        <v>222</v>
      </c>
      <c r="D44" s="93" t="s">
        <v>223</v>
      </c>
      <c r="E44" s="94">
        <v>3</v>
      </c>
      <c r="F44" s="93" t="s">
        <v>224</v>
      </c>
      <c r="G44" s="94">
        <v>4</v>
      </c>
      <c r="H44" s="93" t="s">
        <v>179</v>
      </c>
      <c r="I44" s="94">
        <v>16</v>
      </c>
      <c r="J44" s="95"/>
    </row>
    <row r="45" spans="1:10" ht="22.5">
      <c r="A45" s="93" t="s">
        <v>221</v>
      </c>
      <c r="B45" s="93" t="s">
        <v>157</v>
      </c>
      <c r="C45" s="93" t="s">
        <v>222</v>
      </c>
      <c r="D45" s="93" t="s">
        <v>225</v>
      </c>
      <c r="E45" s="94">
        <v>3</v>
      </c>
      <c r="F45" s="93" t="s">
        <v>224</v>
      </c>
      <c r="G45" s="94">
        <v>4</v>
      </c>
      <c r="H45" s="93" t="s">
        <v>179</v>
      </c>
      <c r="I45" s="94">
        <v>16</v>
      </c>
      <c r="J45" s="95"/>
    </row>
    <row r="46" spans="1:10" ht="22.5">
      <c r="A46" s="93" t="s">
        <v>221</v>
      </c>
      <c r="B46" s="93" t="s">
        <v>157</v>
      </c>
      <c r="C46" s="93" t="s">
        <v>222</v>
      </c>
      <c r="D46" s="93" t="s">
        <v>225</v>
      </c>
      <c r="E46" s="94">
        <v>3</v>
      </c>
      <c r="F46" s="93" t="s">
        <v>224</v>
      </c>
      <c r="G46" s="94">
        <v>4</v>
      </c>
      <c r="H46" s="93" t="s">
        <v>161</v>
      </c>
      <c r="I46" s="94">
        <v>2</v>
      </c>
      <c r="J46" s="95"/>
    </row>
    <row r="47" spans="1:10" ht="22.5">
      <c r="A47" s="93" t="s">
        <v>221</v>
      </c>
      <c r="B47" s="93" t="s">
        <v>157</v>
      </c>
      <c r="C47" s="93" t="s">
        <v>226</v>
      </c>
      <c r="D47" s="93" t="s">
        <v>227</v>
      </c>
      <c r="E47" s="94">
        <v>3</v>
      </c>
      <c r="F47" s="93" t="s">
        <v>224</v>
      </c>
      <c r="G47" s="94">
        <v>4</v>
      </c>
      <c r="H47" s="93" t="s">
        <v>168</v>
      </c>
      <c r="I47" s="94">
        <v>0.4</v>
      </c>
      <c r="J47" s="95"/>
    </row>
    <row r="48" spans="1:10" ht="22.5">
      <c r="A48" s="93" t="s">
        <v>221</v>
      </c>
      <c r="B48" s="93" t="s">
        <v>157</v>
      </c>
      <c r="C48" s="93" t="s">
        <v>226</v>
      </c>
      <c r="D48" s="93" t="s">
        <v>227</v>
      </c>
      <c r="E48" s="94">
        <v>3</v>
      </c>
      <c r="F48" s="93" t="s">
        <v>224</v>
      </c>
      <c r="G48" s="94">
        <v>4</v>
      </c>
      <c r="H48" s="93" t="s">
        <v>179</v>
      </c>
      <c r="I48" s="94">
        <v>16</v>
      </c>
      <c r="J48" s="95"/>
    </row>
    <row r="49" spans="1:10" ht="22.5">
      <c r="A49" s="93" t="s">
        <v>221</v>
      </c>
      <c r="B49" s="93" t="s">
        <v>157</v>
      </c>
      <c r="C49" s="93" t="s">
        <v>226</v>
      </c>
      <c r="D49" s="93" t="s">
        <v>227</v>
      </c>
      <c r="E49" s="94">
        <v>3</v>
      </c>
      <c r="F49" s="93" t="s">
        <v>224</v>
      </c>
      <c r="G49" s="94">
        <v>4</v>
      </c>
      <c r="H49" s="93" t="s">
        <v>161</v>
      </c>
      <c r="I49" s="94">
        <v>2</v>
      </c>
      <c r="J49" s="95"/>
    </row>
    <row r="50" spans="1:10" ht="15.75">
      <c r="A50" s="93" t="s">
        <v>228</v>
      </c>
      <c r="B50" s="93" t="s">
        <v>157</v>
      </c>
      <c r="C50" s="93" t="s">
        <v>222</v>
      </c>
      <c r="D50" s="93" t="s">
        <v>229</v>
      </c>
      <c r="E50" s="94">
        <v>3</v>
      </c>
      <c r="F50" s="93" t="s">
        <v>230</v>
      </c>
      <c r="G50" s="94">
        <v>3</v>
      </c>
      <c r="H50" s="93" t="s">
        <v>161</v>
      </c>
      <c r="I50" s="94">
        <v>4</v>
      </c>
      <c r="J50" s="95"/>
    </row>
    <row r="51" spans="1:10" ht="22.5">
      <c r="A51" s="93" t="s">
        <v>221</v>
      </c>
      <c r="B51" s="93" t="s">
        <v>157</v>
      </c>
      <c r="C51" s="93" t="s">
        <v>222</v>
      </c>
      <c r="D51" s="93" t="s">
        <v>223</v>
      </c>
      <c r="E51" s="94">
        <v>4</v>
      </c>
      <c r="F51" s="93" t="s">
        <v>224</v>
      </c>
      <c r="G51" s="94">
        <v>4</v>
      </c>
      <c r="H51" s="93" t="s">
        <v>174</v>
      </c>
      <c r="I51" s="94">
        <v>0.6</v>
      </c>
      <c r="J51" s="95"/>
    </row>
    <row r="52" spans="1:10" ht="22.5">
      <c r="A52" s="93" t="s">
        <v>221</v>
      </c>
      <c r="B52" s="93" t="s">
        <v>157</v>
      </c>
      <c r="C52" s="93" t="s">
        <v>222</v>
      </c>
      <c r="D52" s="93" t="s">
        <v>223</v>
      </c>
      <c r="E52" s="94">
        <v>4</v>
      </c>
      <c r="F52" s="93" t="s">
        <v>224</v>
      </c>
      <c r="G52" s="94">
        <v>4</v>
      </c>
      <c r="H52" s="93" t="s">
        <v>179</v>
      </c>
      <c r="I52" s="94">
        <v>16</v>
      </c>
      <c r="J52" s="95"/>
    </row>
    <row r="53" spans="1:10" ht="22.5">
      <c r="A53" s="93" t="s">
        <v>221</v>
      </c>
      <c r="B53" s="93" t="s">
        <v>157</v>
      </c>
      <c r="C53" s="93" t="s">
        <v>222</v>
      </c>
      <c r="D53" s="93" t="s">
        <v>223</v>
      </c>
      <c r="E53" s="94">
        <v>4</v>
      </c>
      <c r="F53" s="93" t="s">
        <v>224</v>
      </c>
      <c r="G53" s="94">
        <v>4</v>
      </c>
      <c r="H53" s="93" t="s">
        <v>161</v>
      </c>
      <c r="I53" s="94">
        <v>2</v>
      </c>
      <c r="J53" s="95"/>
    </row>
    <row r="54" spans="1:10" ht="22.5">
      <c r="A54" s="93" t="s">
        <v>221</v>
      </c>
      <c r="B54" s="93" t="s">
        <v>157</v>
      </c>
      <c r="C54" s="93" t="s">
        <v>222</v>
      </c>
      <c r="D54" s="93" t="s">
        <v>225</v>
      </c>
      <c r="E54" s="94">
        <v>4</v>
      </c>
      <c r="F54" s="93" t="s">
        <v>224</v>
      </c>
      <c r="G54" s="94">
        <v>4</v>
      </c>
      <c r="H54" s="93" t="s">
        <v>174</v>
      </c>
      <c r="I54" s="94">
        <v>0.6</v>
      </c>
      <c r="J54" s="95"/>
    </row>
    <row r="55" spans="1:10" ht="22.5">
      <c r="A55" s="93" t="s">
        <v>221</v>
      </c>
      <c r="B55" s="93" t="s">
        <v>157</v>
      </c>
      <c r="C55" s="93" t="s">
        <v>222</v>
      </c>
      <c r="D55" s="93" t="s">
        <v>225</v>
      </c>
      <c r="E55" s="94">
        <v>4</v>
      </c>
      <c r="F55" s="93" t="s">
        <v>224</v>
      </c>
      <c r="G55" s="94">
        <v>4</v>
      </c>
      <c r="H55" s="93" t="s">
        <v>161</v>
      </c>
      <c r="I55" s="94">
        <v>2</v>
      </c>
      <c r="J55" s="95"/>
    </row>
    <row r="56" spans="1:10" ht="22.5">
      <c r="A56" s="93" t="s">
        <v>221</v>
      </c>
      <c r="B56" s="93" t="s">
        <v>157</v>
      </c>
      <c r="C56" s="93" t="s">
        <v>222</v>
      </c>
      <c r="D56" s="93" t="s">
        <v>225</v>
      </c>
      <c r="E56" s="94">
        <v>4</v>
      </c>
      <c r="F56" s="93" t="s">
        <v>224</v>
      </c>
      <c r="G56" s="94">
        <v>4</v>
      </c>
      <c r="H56" s="93" t="s">
        <v>179</v>
      </c>
      <c r="I56" s="94">
        <v>16</v>
      </c>
      <c r="J56" s="95"/>
    </row>
    <row r="57" spans="1:10" ht="15.75">
      <c r="A57" s="93" t="s">
        <v>231</v>
      </c>
      <c r="B57" s="93" t="s">
        <v>157</v>
      </c>
      <c r="C57" s="93" t="s">
        <v>222</v>
      </c>
      <c r="D57" s="93" t="s">
        <v>232</v>
      </c>
      <c r="E57" s="94">
        <v>4</v>
      </c>
      <c r="F57" s="93" t="s">
        <v>233</v>
      </c>
      <c r="G57" s="94">
        <v>30</v>
      </c>
      <c r="H57" s="93" t="s">
        <v>179</v>
      </c>
      <c r="I57" s="94">
        <v>12</v>
      </c>
      <c r="J57" s="95"/>
    </row>
    <row r="58" spans="1:10" ht="15.75">
      <c r="A58" s="93" t="s">
        <v>231</v>
      </c>
      <c r="B58" s="93" t="s">
        <v>157</v>
      </c>
      <c r="C58" s="93" t="s">
        <v>222</v>
      </c>
      <c r="D58" s="93" t="s">
        <v>232</v>
      </c>
      <c r="E58" s="94">
        <v>4</v>
      </c>
      <c r="F58" s="93" t="s">
        <v>233</v>
      </c>
      <c r="G58" s="94">
        <v>30</v>
      </c>
      <c r="H58" s="93" t="s">
        <v>168</v>
      </c>
      <c r="I58" s="94">
        <v>3</v>
      </c>
      <c r="J58" s="95"/>
    </row>
    <row r="59" spans="1:10" ht="15.75">
      <c r="A59" s="93" t="s">
        <v>228</v>
      </c>
      <c r="B59" s="93" t="s">
        <v>157</v>
      </c>
      <c r="C59" s="93" t="s">
        <v>222</v>
      </c>
      <c r="D59" s="93" t="s">
        <v>232</v>
      </c>
      <c r="E59" s="94">
        <v>4</v>
      </c>
      <c r="F59" s="93" t="s">
        <v>230</v>
      </c>
      <c r="G59" s="94">
        <v>3</v>
      </c>
      <c r="H59" s="93" t="s">
        <v>179</v>
      </c>
      <c r="I59" s="94">
        <v>8</v>
      </c>
      <c r="J59" s="95"/>
    </row>
    <row r="60" spans="1:10" ht="15.75">
      <c r="A60" s="93" t="s">
        <v>228</v>
      </c>
      <c r="B60" s="93" t="s">
        <v>157</v>
      </c>
      <c r="C60" s="93" t="s">
        <v>222</v>
      </c>
      <c r="D60" s="93" t="s">
        <v>232</v>
      </c>
      <c r="E60" s="94">
        <v>4</v>
      </c>
      <c r="F60" s="93" t="s">
        <v>230</v>
      </c>
      <c r="G60" s="94">
        <v>3</v>
      </c>
      <c r="H60" s="93" t="s">
        <v>168</v>
      </c>
      <c r="I60" s="94">
        <v>0.3</v>
      </c>
      <c r="J60" s="95"/>
    </row>
    <row r="61" spans="1:10" ht="15.75">
      <c r="A61" s="93" t="s">
        <v>228</v>
      </c>
      <c r="B61" s="93" t="s">
        <v>157</v>
      </c>
      <c r="C61" s="93" t="s">
        <v>222</v>
      </c>
      <c r="D61" s="93" t="s">
        <v>229</v>
      </c>
      <c r="E61" s="94">
        <v>4</v>
      </c>
      <c r="F61" s="93" t="s">
        <v>230</v>
      </c>
      <c r="G61" s="94">
        <v>3</v>
      </c>
      <c r="H61" s="93" t="s">
        <v>179</v>
      </c>
      <c r="I61" s="94">
        <v>6</v>
      </c>
      <c r="J61" s="95"/>
    </row>
    <row r="62" spans="1:10" ht="15.75">
      <c r="A62" s="93" t="s">
        <v>228</v>
      </c>
      <c r="B62" s="93" t="s">
        <v>157</v>
      </c>
      <c r="C62" s="93" t="s">
        <v>222</v>
      </c>
      <c r="D62" s="93" t="s">
        <v>229</v>
      </c>
      <c r="E62" s="94">
        <v>4</v>
      </c>
      <c r="F62" s="93" t="s">
        <v>230</v>
      </c>
      <c r="G62" s="94">
        <v>3</v>
      </c>
      <c r="H62" s="93" t="s">
        <v>174</v>
      </c>
      <c r="I62" s="94">
        <v>0.5</v>
      </c>
      <c r="J62" s="95"/>
    </row>
    <row r="63" spans="1:10" ht="22.5">
      <c r="A63" s="93" t="s">
        <v>231</v>
      </c>
      <c r="B63" s="93" t="s">
        <v>157</v>
      </c>
      <c r="C63" s="93" t="s">
        <v>158</v>
      </c>
      <c r="D63" s="93" t="s">
        <v>234</v>
      </c>
      <c r="E63" s="94">
        <v>4</v>
      </c>
      <c r="F63" s="93" t="s">
        <v>233</v>
      </c>
      <c r="G63" s="94">
        <v>5</v>
      </c>
      <c r="H63" s="93" t="s">
        <v>235</v>
      </c>
      <c r="I63" s="94">
        <v>12.5</v>
      </c>
      <c r="J63" s="95"/>
    </row>
    <row r="64" spans="1:10" ht="22.5">
      <c r="A64" s="93" t="s">
        <v>236</v>
      </c>
      <c r="B64" s="93" t="s">
        <v>157</v>
      </c>
      <c r="C64" s="93" t="s">
        <v>222</v>
      </c>
      <c r="D64" s="93" t="s">
        <v>237</v>
      </c>
      <c r="E64" s="94">
        <v>5</v>
      </c>
      <c r="F64" s="93" t="s">
        <v>238</v>
      </c>
      <c r="G64" s="94">
        <v>14</v>
      </c>
      <c r="H64" s="93" t="s">
        <v>168</v>
      </c>
      <c r="I64" s="94">
        <v>1.4</v>
      </c>
      <c r="J64" s="95"/>
    </row>
    <row r="65" spans="1:10" ht="22.5">
      <c r="A65" s="93" t="s">
        <v>236</v>
      </c>
      <c r="B65" s="93" t="s">
        <v>157</v>
      </c>
      <c r="C65" s="93" t="s">
        <v>222</v>
      </c>
      <c r="D65" s="93" t="s">
        <v>237</v>
      </c>
      <c r="E65" s="94">
        <v>5</v>
      </c>
      <c r="F65" s="93" t="s">
        <v>238</v>
      </c>
      <c r="G65" s="94">
        <v>14</v>
      </c>
      <c r="H65" s="93" t="s">
        <v>179</v>
      </c>
      <c r="I65" s="94">
        <v>18</v>
      </c>
      <c r="J65" s="95"/>
    </row>
    <row r="66" spans="1:10" ht="15.75">
      <c r="A66" s="93" t="s">
        <v>236</v>
      </c>
      <c r="B66" s="93" t="s">
        <v>157</v>
      </c>
      <c r="C66" s="93" t="s">
        <v>222</v>
      </c>
      <c r="D66" s="93" t="s">
        <v>232</v>
      </c>
      <c r="E66" s="94">
        <v>5</v>
      </c>
      <c r="F66" s="93" t="s">
        <v>238</v>
      </c>
      <c r="G66" s="94">
        <v>14</v>
      </c>
      <c r="H66" s="93" t="s">
        <v>179</v>
      </c>
      <c r="I66" s="94">
        <v>18</v>
      </c>
      <c r="J66" s="95"/>
    </row>
    <row r="67" spans="1:10" ht="15.75">
      <c r="A67" s="93" t="s">
        <v>236</v>
      </c>
      <c r="B67" s="93" t="s">
        <v>157</v>
      </c>
      <c r="C67" s="93" t="s">
        <v>222</v>
      </c>
      <c r="D67" s="93" t="s">
        <v>232</v>
      </c>
      <c r="E67" s="94">
        <v>5</v>
      </c>
      <c r="F67" s="93" t="s">
        <v>238</v>
      </c>
      <c r="G67" s="94">
        <v>14</v>
      </c>
      <c r="H67" s="93" t="s">
        <v>174</v>
      </c>
      <c r="I67" s="94">
        <v>2.1</v>
      </c>
      <c r="J67" s="95"/>
    </row>
    <row r="68" spans="1:10" ht="15.75">
      <c r="A68" s="93" t="s">
        <v>239</v>
      </c>
      <c r="B68" s="93" t="s">
        <v>157</v>
      </c>
      <c r="C68" s="93" t="s">
        <v>222</v>
      </c>
      <c r="D68" s="93" t="s">
        <v>232</v>
      </c>
      <c r="E68" s="94">
        <v>5</v>
      </c>
      <c r="F68" s="93" t="s">
        <v>240</v>
      </c>
      <c r="G68" s="94">
        <v>5</v>
      </c>
      <c r="H68" s="93" t="s">
        <v>179</v>
      </c>
      <c r="I68" s="94">
        <v>4</v>
      </c>
      <c r="J68" s="95"/>
    </row>
    <row r="69" spans="1:10" ht="15.75">
      <c r="A69" s="93" t="s">
        <v>241</v>
      </c>
      <c r="B69" s="93" t="s">
        <v>157</v>
      </c>
      <c r="C69" s="93" t="s">
        <v>242</v>
      </c>
      <c r="D69" s="93" t="s">
        <v>243</v>
      </c>
      <c r="E69" s="94">
        <v>5</v>
      </c>
      <c r="F69" s="93" t="s">
        <v>244</v>
      </c>
      <c r="G69" s="94">
        <v>1</v>
      </c>
      <c r="H69" s="93" t="s">
        <v>235</v>
      </c>
      <c r="I69" s="94">
        <v>9.9</v>
      </c>
      <c r="J69" s="95"/>
    </row>
    <row r="70" spans="1:10" ht="15.75">
      <c r="A70" s="93" t="s">
        <v>241</v>
      </c>
      <c r="B70" s="93" t="s">
        <v>157</v>
      </c>
      <c r="C70" s="93" t="s">
        <v>242</v>
      </c>
      <c r="D70" s="93" t="s">
        <v>243</v>
      </c>
      <c r="E70" s="94">
        <v>5</v>
      </c>
      <c r="F70" s="93" t="s">
        <v>244</v>
      </c>
      <c r="G70" s="94">
        <v>1</v>
      </c>
      <c r="H70" s="93" t="s">
        <v>190</v>
      </c>
      <c r="I70" s="94">
        <v>0.1</v>
      </c>
      <c r="J70" s="95"/>
    </row>
    <row r="71" spans="1:10" ht="22.5">
      <c r="A71" s="93" t="s">
        <v>236</v>
      </c>
      <c r="B71" s="93" t="s">
        <v>157</v>
      </c>
      <c r="C71" s="93" t="s">
        <v>158</v>
      </c>
      <c r="D71" s="93" t="s">
        <v>245</v>
      </c>
      <c r="E71" s="94">
        <v>5</v>
      </c>
      <c r="F71" s="93" t="s">
        <v>238</v>
      </c>
      <c r="G71" s="94">
        <v>14</v>
      </c>
      <c r="H71" s="93" t="s">
        <v>168</v>
      </c>
      <c r="I71" s="94">
        <v>1.4</v>
      </c>
      <c r="J71" s="95"/>
    </row>
    <row r="72" spans="1:10" ht="22.5">
      <c r="A72" s="93" t="s">
        <v>236</v>
      </c>
      <c r="B72" s="93" t="s">
        <v>157</v>
      </c>
      <c r="C72" s="93" t="s">
        <v>158</v>
      </c>
      <c r="D72" s="93" t="s">
        <v>245</v>
      </c>
      <c r="E72" s="94">
        <v>5</v>
      </c>
      <c r="F72" s="93" t="s">
        <v>238</v>
      </c>
      <c r="G72" s="94">
        <v>14</v>
      </c>
      <c r="H72" s="93" t="s">
        <v>179</v>
      </c>
      <c r="I72" s="94">
        <v>12</v>
      </c>
      <c r="J72" s="95"/>
    </row>
    <row r="73" spans="1:10" ht="22.5">
      <c r="A73" s="93" t="s">
        <v>236</v>
      </c>
      <c r="B73" s="93" t="s">
        <v>157</v>
      </c>
      <c r="C73" s="93" t="s">
        <v>158</v>
      </c>
      <c r="D73" s="93" t="s">
        <v>245</v>
      </c>
      <c r="E73" s="94">
        <v>5</v>
      </c>
      <c r="F73" s="93" t="s">
        <v>238</v>
      </c>
      <c r="G73" s="94">
        <v>14</v>
      </c>
      <c r="H73" s="93" t="s">
        <v>161</v>
      </c>
      <c r="I73" s="94">
        <v>8</v>
      </c>
      <c r="J73" s="95"/>
    </row>
    <row r="74" spans="1:10" ht="22.5">
      <c r="A74" s="93" t="s">
        <v>239</v>
      </c>
      <c r="B74" s="93" t="s">
        <v>157</v>
      </c>
      <c r="C74" s="93" t="s">
        <v>158</v>
      </c>
      <c r="D74" s="93" t="s">
        <v>245</v>
      </c>
      <c r="E74" s="94">
        <v>5</v>
      </c>
      <c r="F74" s="93" t="s">
        <v>240</v>
      </c>
      <c r="G74" s="94">
        <v>5</v>
      </c>
      <c r="H74" s="93" t="s">
        <v>161</v>
      </c>
      <c r="I74" s="94">
        <v>2</v>
      </c>
      <c r="J74" s="95"/>
    </row>
    <row r="75" spans="1:10" ht="22.5">
      <c r="A75" s="93" t="s">
        <v>239</v>
      </c>
      <c r="B75" s="93" t="s">
        <v>157</v>
      </c>
      <c r="C75" s="93" t="s">
        <v>158</v>
      </c>
      <c r="D75" s="93" t="s">
        <v>245</v>
      </c>
      <c r="E75" s="94">
        <v>5</v>
      </c>
      <c r="F75" s="93" t="s">
        <v>240</v>
      </c>
      <c r="G75" s="94">
        <v>5</v>
      </c>
      <c r="H75" s="93" t="s">
        <v>179</v>
      </c>
      <c r="I75" s="94">
        <v>2</v>
      </c>
      <c r="J75" s="95"/>
    </row>
    <row r="76" spans="1:10" ht="15.75">
      <c r="A76" s="93" t="s">
        <v>241</v>
      </c>
      <c r="B76" s="93" t="s">
        <v>157</v>
      </c>
      <c r="C76" s="93" t="s">
        <v>222</v>
      </c>
      <c r="D76" s="93" t="s">
        <v>246</v>
      </c>
      <c r="E76" s="94">
        <v>5</v>
      </c>
      <c r="F76" s="93" t="s">
        <v>244</v>
      </c>
      <c r="G76" s="94">
        <v>1</v>
      </c>
      <c r="H76" s="93" t="s">
        <v>161</v>
      </c>
      <c r="I76" s="94">
        <v>20</v>
      </c>
      <c r="J76" s="95"/>
    </row>
    <row r="77" spans="1:10" ht="15.75">
      <c r="A77" s="93" t="s">
        <v>241</v>
      </c>
      <c r="B77" s="93" t="s">
        <v>157</v>
      </c>
      <c r="C77" s="93" t="s">
        <v>222</v>
      </c>
      <c r="D77" s="93" t="s">
        <v>246</v>
      </c>
      <c r="E77" s="94">
        <v>5</v>
      </c>
      <c r="F77" s="93" t="s">
        <v>244</v>
      </c>
      <c r="G77" s="94">
        <v>1</v>
      </c>
      <c r="H77" s="93" t="s">
        <v>179</v>
      </c>
      <c r="I77" s="94">
        <v>40</v>
      </c>
      <c r="J77" s="95"/>
    </row>
    <row r="78" spans="1:10" ht="15.75">
      <c r="A78" s="93" t="s">
        <v>241</v>
      </c>
      <c r="B78" s="93" t="s">
        <v>157</v>
      </c>
      <c r="C78" s="93" t="s">
        <v>222</v>
      </c>
      <c r="D78" s="93" t="s">
        <v>246</v>
      </c>
      <c r="E78" s="94">
        <v>5</v>
      </c>
      <c r="F78" s="93" t="s">
        <v>244</v>
      </c>
      <c r="G78" s="94">
        <v>1</v>
      </c>
      <c r="H78" s="93" t="s">
        <v>174</v>
      </c>
      <c r="I78" s="94">
        <v>0.2</v>
      </c>
      <c r="J78" s="95"/>
    </row>
    <row r="79" spans="1:10" ht="33.75">
      <c r="A79" s="93" t="s">
        <v>241</v>
      </c>
      <c r="B79" s="93" t="s">
        <v>157</v>
      </c>
      <c r="C79" s="93" t="s">
        <v>242</v>
      </c>
      <c r="D79" s="93" t="s">
        <v>247</v>
      </c>
      <c r="E79" s="94">
        <v>5</v>
      </c>
      <c r="F79" s="93" t="s">
        <v>244</v>
      </c>
      <c r="G79" s="94">
        <v>1</v>
      </c>
      <c r="H79" s="93" t="s">
        <v>235</v>
      </c>
      <c r="I79" s="94">
        <v>6.3</v>
      </c>
      <c r="J79" s="95"/>
    </row>
    <row r="80" spans="1:10" ht="33.75">
      <c r="A80" s="93" t="s">
        <v>241</v>
      </c>
      <c r="B80" s="93" t="s">
        <v>157</v>
      </c>
      <c r="C80" s="93" t="s">
        <v>242</v>
      </c>
      <c r="D80" s="93" t="s">
        <v>247</v>
      </c>
      <c r="E80" s="94">
        <v>5</v>
      </c>
      <c r="F80" s="93" t="s">
        <v>244</v>
      </c>
      <c r="G80" s="94">
        <v>1</v>
      </c>
      <c r="H80" s="93" t="s">
        <v>190</v>
      </c>
      <c r="I80" s="94">
        <v>0.1</v>
      </c>
      <c r="J80" s="95"/>
    </row>
    <row r="81" spans="1:10" ht="33.75">
      <c r="A81" s="93" t="s">
        <v>241</v>
      </c>
      <c r="B81" s="93" t="s">
        <v>157</v>
      </c>
      <c r="C81" s="93" t="s">
        <v>248</v>
      </c>
      <c r="D81" s="93" t="s">
        <v>249</v>
      </c>
      <c r="E81" s="94">
        <v>5</v>
      </c>
      <c r="F81" s="93" t="s">
        <v>244</v>
      </c>
      <c r="G81" s="94">
        <v>1</v>
      </c>
      <c r="H81" s="93" t="s">
        <v>190</v>
      </c>
      <c r="I81" s="94">
        <v>0.1</v>
      </c>
      <c r="J81" s="95"/>
    </row>
    <row r="82" spans="1:10" ht="33.75">
      <c r="A82" s="93" t="s">
        <v>241</v>
      </c>
      <c r="B82" s="93" t="s">
        <v>157</v>
      </c>
      <c r="C82" s="93" t="s">
        <v>248</v>
      </c>
      <c r="D82" s="93" t="s">
        <v>249</v>
      </c>
      <c r="E82" s="94">
        <v>5</v>
      </c>
      <c r="F82" s="93" t="s">
        <v>244</v>
      </c>
      <c r="G82" s="94">
        <v>1</v>
      </c>
      <c r="H82" s="93" t="s">
        <v>235</v>
      </c>
      <c r="I82" s="94">
        <v>1</v>
      </c>
      <c r="J82" s="95"/>
    </row>
    <row r="83" spans="1:10" ht="22.5">
      <c r="A83" s="93" t="s">
        <v>236</v>
      </c>
      <c r="B83" s="93" t="s">
        <v>157</v>
      </c>
      <c r="C83" s="93" t="s">
        <v>250</v>
      </c>
      <c r="D83" s="93" t="s">
        <v>251</v>
      </c>
      <c r="E83" s="94">
        <v>5</v>
      </c>
      <c r="F83" s="93" t="s">
        <v>238</v>
      </c>
      <c r="G83" s="94">
        <v>4</v>
      </c>
      <c r="H83" s="93" t="s">
        <v>235</v>
      </c>
      <c r="I83" s="94">
        <v>8</v>
      </c>
      <c r="J83" s="95"/>
    </row>
    <row r="84" spans="1:10" ht="15.75">
      <c r="A84" s="93" t="s">
        <v>239</v>
      </c>
      <c r="B84" s="93" t="s">
        <v>157</v>
      </c>
      <c r="C84" s="93" t="s">
        <v>222</v>
      </c>
      <c r="D84" s="93" t="s">
        <v>232</v>
      </c>
      <c r="E84" s="94">
        <v>6</v>
      </c>
      <c r="F84" s="93" t="s">
        <v>240</v>
      </c>
      <c r="G84" s="94">
        <v>5</v>
      </c>
      <c r="H84" s="93" t="s">
        <v>179</v>
      </c>
      <c r="I84" s="94">
        <v>4</v>
      </c>
      <c r="J84" s="95"/>
    </row>
    <row r="85" spans="1:10" ht="15.75">
      <c r="A85" s="93" t="s">
        <v>239</v>
      </c>
      <c r="B85" s="93" t="s">
        <v>157</v>
      </c>
      <c r="C85" s="93" t="s">
        <v>222</v>
      </c>
      <c r="D85" s="93" t="s">
        <v>232</v>
      </c>
      <c r="E85" s="94">
        <v>6</v>
      </c>
      <c r="F85" s="93" t="s">
        <v>240</v>
      </c>
      <c r="G85" s="94">
        <v>5</v>
      </c>
      <c r="H85" s="93" t="s">
        <v>174</v>
      </c>
      <c r="I85" s="94">
        <v>0.8</v>
      </c>
      <c r="J85" s="95"/>
    </row>
    <row r="86" spans="1:10" ht="15.75">
      <c r="A86" s="93" t="s">
        <v>236</v>
      </c>
      <c r="B86" s="93" t="s">
        <v>157</v>
      </c>
      <c r="C86" s="93" t="s">
        <v>222</v>
      </c>
      <c r="D86" s="93" t="s">
        <v>229</v>
      </c>
      <c r="E86" s="94">
        <v>6</v>
      </c>
      <c r="F86" s="93" t="s">
        <v>238</v>
      </c>
      <c r="G86" s="94">
        <v>14</v>
      </c>
      <c r="H86" s="93" t="s">
        <v>179</v>
      </c>
      <c r="I86" s="94">
        <v>18</v>
      </c>
      <c r="J86" s="95"/>
    </row>
    <row r="87" spans="1:10" ht="15.75">
      <c r="A87" s="93" t="s">
        <v>236</v>
      </c>
      <c r="B87" s="93" t="s">
        <v>157</v>
      </c>
      <c r="C87" s="93" t="s">
        <v>222</v>
      </c>
      <c r="D87" s="93" t="s">
        <v>229</v>
      </c>
      <c r="E87" s="94">
        <v>6</v>
      </c>
      <c r="F87" s="93" t="s">
        <v>238</v>
      </c>
      <c r="G87" s="94">
        <v>14</v>
      </c>
      <c r="H87" s="93" t="s">
        <v>161</v>
      </c>
      <c r="I87" s="94">
        <v>12</v>
      </c>
      <c r="J87" s="95"/>
    </row>
    <row r="88" spans="1:10" ht="15.75">
      <c r="A88" s="93" t="s">
        <v>236</v>
      </c>
      <c r="B88" s="93" t="s">
        <v>157</v>
      </c>
      <c r="C88" s="93" t="s">
        <v>222</v>
      </c>
      <c r="D88" s="93" t="s">
        <v>229</v>
      </c>
      <c r="E88" s="94">
        <v>6</v>
      </c>
      <c r="F88" s="93" t="s">
        <v>238</v>
      </c>
      <c r="G88" s="94">
        <v>14</v>
      </c>
      <c r="H88" s="93" t="s">
        <v>174</v>
      </c>
      <c r="I88" s="94">
        <v>2.1</v>
      </c>
      <c r="J88" s="95"/>
    </row>
    <row r="89" spans="1:10" ht="15.75">
      <c r="A89" s="93" t="s">
        <v>241</v>
      </c>
      <c r="B89" s="93" t="s">
        <v>157</v>
      </c>
      <c r="C89" s="93" t="s">
        <v>242</v>
      </c>
      <c r="D89" s="93" t="s">
        <v>243</v>
      </c>
      <c r="E89" s="94">
        <v>6</v>
      </c>
      <c r="F89" s="93" t="s">
        <v>244</v>
      </c>
      <c r="G89" s="94">
        <v>1</v>
      </c>
      <c r="H89" s="93" t="s">
        <v>235</v>
      </c>
      <c r="I89" s="94">
        <v>9</v>
      </c>
      <c r="J89" s="95"/>
    </row>
    <row r="90" spans="1:10" ht="15.75">
      <c r="A90" s="93" t="s">
        <v>241</v>
      </c>
      <c r="B90" s="93" t="s">
        <v>157</v>
      </c>
      <c r="C90" s="93" t="s">
        <v>242</v>
      </c>
      <c r="D90" s="93" t="s">
        <v>243</v>
      </c>
      <c r="E90" s="94">
        <v>6</v>
      </c>
      <c r="F90" s="93" t="s">
        <v>244</v>
      </c>
      <c r="G90" s="94">
        <v>1</v>
      </c>
      <c r="H90" s="93" t="s">
        <v>190</v>
      </c>
      <c r="I90" s="94">
        <v>0.1</v>
      </c>
      <c r="J90" s="95"/>
    </row>
    <row r="91" spans="1:10" ht="22.5">
      <c r="A91" s="93" t="s">
        <v>239</v>
      </c>
      <c r="B91" s="93" t="s">
        <v>157</v>
      </c>
      <c r="C91" s="93" t="s">
        <v>158</v>
      </c>
      <c r="D91" s="93" t="s">
        <v>245</v>
      </c>
      <c r="E91" s="94">
        <v>6</v>
      </c>
      <c r="F91" s="93" t="s">
        <v>240</v>
      </c>
      <c r="G91" s="94">
        <v>5</v>
      </c>
      <c r="H91" s="93" t="s">
        <v>168</v>
      </c>
      <c r="I91" s="94">
        <v>0.5</v>
      </c>
      <c r="J91" s="95"/>
    </row>
    <row r="92" spans="1:10" ht="22.5">
      <c r="A92" s="93" t="s">
        <v>239</v>
      </c>
      <c r="B92" s="93" t="s">
        <v>157</v>
      </c>
      <c r="C92" s="93" t="s">
        <v>158</v>
      </c>
      <c r="D92" s="93" t="s">
        <v>245</v>
      </c>
      <c r="E92" s="94">
        <v>6</v>
      </c>
      <c r="F92" s="93" t="s">
        <v>240</v>
      </c>
      <c r="G92" s="94">
        <v>5</v>
      </c>
      <c r="H92" s="93" t="s">
        <v>179</v>
      </c>
      <c r="I92" s="94">
        <v>4</v>
      </c>
      <c r="J92" s="95"/>
    </row>
    <row r="93" spans="1:10" ht="22.5">
      <c r="A93" s="93" t="s">
        <v>241</v>
      </c>
      <c r="B93" s="93" t="s">
        <v>157</v>
      </c>
      <c r="C93" s="93" t="s">
        <v>252</v>
      </c>
      <c r="D93" s="93" t="s">
        <v>253</v>
      </c>
      <c r="E93" s="94">
        <v>6</v>
      </c>
      <c r="F93" s="93" t="s">
        <v>244</v>
      </c>
      <c r="G93" s="94">
        <v>1</v>
      </c>
      <c r="H93" s="93" t="s">
        <v>161</v>
      </c>
      <c r="I93" s="94">
        <v>6</v>
      </c>
      <c r="J93" s="95"/>
    </row>
    <row r="94" spans="1:10" ht="22.5">
      <c r="A94" s="93" t="s">
        <v>241</v>
      </c>
      <c r="B94" s="93" t="s">
        <v>157</v>
      </c>
      <c r="C94" s="93" t="s">
        <v>252</v>
      </c>
      <c r="D94" s="93" t="s">
        <v>253</v>
      </c>
      <c r="E94" s="94">
        <v>6</v>
      </c>
      <c r="F94" s="93" t="s">
        <v>244</v>
      </c>
      <c r="G94" s="94">
        <v>1</v>
      </c>
      <c r="H94" s="93" t="s">
        <v>235</v>
      </c>
      <c r="I94" s="94">
        <v>0.1</v>
      </c>
      <c r="J94" s="95"/>
    </row>
    <row r="95" spans="1:10" ht="33.75">
      <c r="A95" s="93" t="s">
        <v>241</v>
      </c>
      <c r="B95" s="93" t="s">
        <v>157</v>
      </c>
      <c r="C95" s="93" t="s">
        <v>242</v>
      </c>
      <c r="D95" s="93" t="s">
        <v>247</v>
      </c>
      <c r="E95" s="94">
        <v>6</v>
      </c>
      <c r="F95" s="93" t="s">
        <v>244</v>
      </c>
      <c r="G95" s="94">
        <v>1</v>
      </c>
      <c r="H95" s="93" t="s">
        <v>235</v>
      </c>
      <c r="I95" s="94">
        <v>9.9</v>
      </c>
      <c r="J95" s="95"/>
    </row>
    <row r="96" spans="1:10" ht="33.75">
      <c r="A96" s="93" t="s">
        <v>241</v>
      </c>
      <c r="B96" s="93" t="s">
        <v>157</v>
      </c>
      <c r="C96" s="93" t="s">
        <v>242</v>
      </c>
      <c r="D96" s="93" t="s">
        <v>247</v>
      </c>
      <c r="E96" s="94">
        <v>6</v>
      </c>
      <c r="F96" s="93" t="s">
        <v>244</v>
      </c>
      <c r="G96" s="94">
        <v>1</v>
      </c>
      <c r="H96" s="93" t="s">
        <v>190</v>
      </c>
      <c r="I96" s="94">
        <v>0.1</v>
      </c>
      <c r="J96" s="95"/>
    </row>
    <row r="97" spans="1:10" ht="45">
      <c r="A97" s="93" t="s">
        <v>241</v>
      </c>
      <c r="B97" s="93" t="s">
        <v>157</v>
      </c>
      <c r="C97" s="93" t="s">
        <v>252</v>
      </c>
      <c r="D97" s="93" t="s">
        <v>254</v>
      </c>
      <c r="E97" s="94">
        <v>6</v>
      </c>
      <c r="F97" s="93" t="s">
        <v>244</v>
      </c>
      <c r="G97" s="94">
        <v>1</v>
      </c>
      <c r="H97" s="93" t="s">
        <v>235</v>
      </c>
      <c r="I97" s="94">
        <v>0.2</v>
      </c>
      <c r="J97" s="95"/>
    </row>
    <row r="98" spans="1:10" ht="22.5">
      <c r="A98" s="93" t="s">
        <v>255</v>
      </c>
      <c r="B98" s="93" t="s">
        <v>157</v>
      </c>
      <c r="C98" s="93" t="s">
        <v>222</v>
      </c>
      <c r="D98" s="93" t="s">
        <v>256</v>
      </c>
      <c r="E98" s="94">
        <v>7</v>
      </c>
      <c r="F98" s="93" t="s">
        <v>257</v>
      </c>
      <c r="G98" s="94">
        <v>17</v>
      </c>
      <c r="H98" s="93" t="s">
        <v>168</v>
      </c>
      <c r="I98" s="94">
        <v>1.7</v>
      </c>
      <c r="J98" s="95"/>
    </row>
    <row r="99" spans="1:10" ht="22.5">
      <c r="A99" s="93" t="s">
        <v>255</v>
      </c>
      <c r="B99" s="93" t="s">
        <v>157</v>
      </c>
      <c r="C99" s="93" t="s">
        <v>222</v>
      </c>
      <c r="D99" s="93" t="s">
        <v>256</v>
      </c>
      <c r="E99" s="94">
        <v>7</v>
      </c>
      <c r="F99" s="93" t="s">
        <v>257</v>
      </c>
      <c r="G99" s="94">
        <v>17</v>
      </c>
      <c r="H99" s="93" t="s">
        <v>179</v>
      </c>
      <c r="I99" s="94">
        <v>18</v>
      </c>
      <c r="J99" s="95"/>
    </row>
    <row r="100" spans="1:10" ht="22.5">
      <c r="A100" s="93" t="s">
        <v>255</v>
      </c>
      <c r="B100" s="93" t="s">
        <v>157</v>
      </c>
      <c r="C100" s="93" t="s">
        <v>258</v>
      </c>
      <c r="D100" s="93" t="s">
        <v>259</v>
      </c>
      <c r="E100" s="94">
        <v>7</v>
      </c>
      <c r="F100" s="93" t="s">
        <v>257</v>
      </c>
      <c r="G100" s="94">
        <v>17</v>
      </c>
      <c r="H100" s="93" t="s">
        <v>174</v>
      </c>
      <c r="I100" s="94">
        <v>2.6</v>
      </c>
      <c r="J100" s="95"/>
    </row>
    <row r="101" spans="1:10" ht="22.5">
      <c r="A101" s="93" t="s">
        <v>255</v>
      </c>
      <c r="B101" s="93" t="s">
        <v>157</v>
      </c>
      <c r="C101" s="93" t="s">
        <v>258</v>
      </c>
      <c r="D101" s="93" t="s">
        <v>259</v>
      </c>
      <c r="E101" s="94">
        <v>7</v>
      </c>
      <c r="F101" s="93" t="s">
        <v>257</v>
      </c>
      <c r="G101" s="94">
        <v>17</v>
      </c>
      <c r="H101" s="93" t="s">
        <v>179</v>
      </c>
      <c r="I101" s="94">
        <v>36</v>
      </c>
      <c r="J101" s="95"/>
    </row>
    <row r="102" spans="1:10" ht="22.5">
      <c r="A102" s="93" t="s">
        <v>255</v>
      </c>
      <c r="B102" s="93" t="s">
        <v>157</v>
      </c>
      <c r="C102" s="93" t="s">
        <v>258</v>
      </c>
      <c r="D102" s="93" t="s">
        <v>259</v>
      </c>
      <c r="E102" s="94">
        <v>7</v>
      </c>
      <c r="F102" s="93" t="s">
        <v>257</v>
      </c>
      <c r="G102" s="94">
        <v>17</v>
      </c>
      <c r="H102" s="93" t="s">
        <v>161</v>
      </c>
      <c r="I102" s="94">
        <v>24</v>
      </c>
      <c r="J102" s="95"/>
    </row>
    <row r="103" spans="1:10" ht="33.75">
      <c r="A103" s="93" t="s">
        <v>255</v>
      </c>
      <c r="B103" s="93" t="s">
        <v>157</v>
      </c>
      <c r="C103" s="93" t="s">
        <v>260</v>
      </c>
      <c r="D103" s="93" t="s">
        <v>261</v>
      </c>
      <c r="E103" s="94">
        <v>8</v>
      </c>
      <c r="F103" s="93" t="s">
        <v>257</v>
      </c>
      <c r="G103" s="94">
        <v>2</v>
      </c>
      <c r="H103" s="93" t="s">
        <v>235</v>
      </c>
      <c r="I103" s="94">
        <v>8</v>
      </c>
      <c r="J103" s="95"/>
    </row>
    <row r="104" spans="1:10" ht="15.75">
      <c r="A104" s="93" t="s">
        <v>255</v>
      </c>
      <c r="B104" s="93" t="s">
        <v>157</v>
      </c>
      <c r="C104" s="93" t="s">
        <v>248</v>
      </c>
      <c r="D104" s="93" t="s">
        <v>262</v>
      </c>
      <c r="E104" s="94">
        <v>8</v>
      </c>
      <c r="F104" s="93" t="s">
        <v>257</v>
      </c>
      <c r="G104" s="94">
        <v>3</v>
      </c>
      <c r="H104" s="93" t="s">
        <v>235</v>
      </c>
      <c r="I104" s="94">
        <v>6</v>
      </c>
      <c r="J104" s="95"/>
    </row>
    <row r="105" spans="1:10" ht="15.75">
      <c r="A105" s="96"/>
      <c r="B105" s="96"/>
      <c r="C105" s="96"/>
      <c r="D105" s="96"/>
      <c r="E105" s="96"/>
      <c r="F105" s="96"/>
      <c r="G105" s="96"/>
      <c r="H105" s="96"/>
      <c r="I105" s="96"/>
      <c r="J105" s="96"/>
    </row>
    <row r="106" spans="1:10" ht="15.75">
      <c r="A106" s="96"/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1:10" ht="15.75">
      <c r="A107" s="96"/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1:10" ht="15.75">
      <c r="A108" s="96"/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1:10" ht="15.75">
      <c r="A109" s="96"/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1:10" ht="15.75">
      <c r="A110" s="96"/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1:10" ht="15.75">
      <c r="A111" s="96"/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1:10" ht="15.75">
      <c r="A112" s="96"/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1:10" ht="15.75">
      <c r="A113" s="96"/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1:10" ht="15.75">
      <c r="A114" s="96"/>
      <c r="B114" s="96"/>
      <c r="C114" s="96"/>
      <c r="D114" s="96"/>
      <c r="E114" s="96"/>
      <c r="F114" s="96"/>
      <c r="G114" s="96"/>
      <c r="H114" s="96"/>
      <c r="I114" s="96"/>
      <c r="J114" s="96"/>
    </row>
    <row r="115" spans="1:10" ht="15.75">
      <c r="A115" s="96"/>
      <c r="B115" s="96"/>
      <c r="C115" s="96"/>
      <c r="D115" s="96"/>
      <c r="E115" s="96"/>
      <c r="F115" s="96"/>
      <c r="G115" s="96"/>
      <c r="H115" s="96"/>
      <c r="I115" s="96"/>
      <c r="J115" s="96"/>
    </row>
    <row r="116" spans="1:10" ht="15.75">
      <c r="A116" s="96"/>
      <c r="B116" s="96"/>
      <c r="C116" s="96"/>
      <c r="D116" s="96"/>
      <c r="E116" s="96"/>
      <c r="F116" s="96"/>
      <c r="G116" s="96"/>
      <c r="H116" s="96"/>
      <c r="I116" s="96"/>
      <c r="J116" s="96"/>
    </row>
    <row r="117" spans="1:10" ht="15.75">
      <c r="A117" s="96"/>
      <c r="B117" s="96"/>
      <c r="C117" s="96"/>
      <c r="D117" s="96"/>
      <c r="E117" s="96"/>
      <c r="F117" s="96"/>
      <c r="G117" s="96"/>
      <c r="H117" s="96"/>
      <c r="I117" s="96"/>
      <c r="J117" s="96"/>
    </row>
    <row r="118" spans="1:10" ht="15.75">
      <c r="A118" s="96"/>
      <c r="B118" s="96"/>
      <c r="C118" s="96"/>
      <c r="D118" s="96"/>
      <c r="E118" s="96"/>
      <c r="F118" s="96"/>
      <c r="G118" s="96"/>
      <c r="H118" s="96"/>
      <c r="I118" s="96"/>
      <c r="J118" s="96"/>
    </row>
    <row r="119" spans="1:10" ht="15.75">
      <c r="A119" s="96"/>
      <c r="B119" s="96"/>
      <c r="C119" s="96"/>
      <c r="D119" s="96"/>
      <c r="E119" s="96"/>
      <c r="F119" s="96"/>
      <c r="G119" s="96"/>
      <c r="H119" s="96"/>
      <c r="I119" s="96"/>
      <c r="J119" s="96"/>
    </row>
    <row r="120" spans="1:10" ht="15.75">
      <c r="A120" s="96"/>
      <c r="B120" s="96"/>
      <c r="C120" s="96"/>
      <c r="D120" s="96"/>
      <c r="E120" s="96"/>
      <c r="F120" s="96"/>
      <c r="G120" s="96"/>
      <c r="H120" s="96"/>
      <c r="I120" s="96"/>
      <c r="J120" s="96"/>
    </row>
    <row r="121" spans="1:10" ht="15.75">
      <c r="A121" s="96"/>
      <c r="B121" s="96"/>
      <c r="C121" s="96"/>
      <c r="D121" s="96"/>
      <c r="E121" s="96"/>
      <c r="F121" s="96"/>
      <c r="G121" s="96"/>
      <c r="H121" s="96"/>
      <c r="I121" s="96"/>
      <c r="J121" s="96"/>
    </row>
    <row r="122" spans="1:10" ht="15.75">
      <c r="A122" s="96"/>
      <c r="B122" s="96"/>
      <c r="C122" s="96"/>
      <c r="D122" s="96"/>
      <c r="E122" s="96"/>
      <c r="F122" s="96"/>
      <c r="G122" s="96"/>
      <c r="H122" s="96"/>
      <c r="I122" s="96"/>
      <c r="J122" s="96"/>
    </row>
    <row r="123" spans="1:10" ht="15.75">
      <c r="A123" s="96"/>
      <c r="B123" s="96"/>
      <c r="C123" s="96"/>
      <c r="D123" s="96"/>
      <c r="E123" s="96"/>
      <c r="F123" s="96"/>
      <c r="G123" s="96"/>
      <c r="H123" s="96"/>
      <c r="I123" s="96"/>
      <c r="J123" s="96"/>
    </row>
    <row r="124" spans="1:10" ht="15.75">
      <c r="A124" s="96"/>
      <c r="B124" s="96"/>
      <c r="C124" s="96"/>
      <c r="D124" s="96"/>
      <c r="E124" s="96"/>
      <c r="F124" s="96"/>
      <c r="G124" s="96"/>
      <c r="H124" s="96"/>
      <c r="I124" s="96"/>
      <c r="J124" s="96"/>
    </row>
    <row r="125" spans="1:10" ht="15.75">
      <c r="A125" s="96"/>
      <c r="B125" s="96"/>
      <c r="C125" s="96"/>
      <c r="D125" s="96"/>
      <c r="E125" s="96"/>
      <c r="F125" s="96"/>
      <c r="G125" s="96"/>
      <c r="H125" s="96"/>
      <c r="I125" s="96"/>
      <c r="J125" s="96"/>
    </row>
    <row r="126" spans="1:10" ht="15.75">
      <c r="A126" s="96"/>
      <c r="B126" s="96"/>
      <c r="C126" s="96"/>
      <c r="D126" s="96"/>
      <c r="E126" s="96"/>
      <c r="F126" s="96"/>
      <c r="G126" s="96"/>
      <c r="H126" s="96"/>
      <c r="I126" s="96"/>
      <c r="J126" s="96"/>
    </row>
    <row r="127" spans="1:10" ht="15.75">
      <c r="A127" s="96"/>
      <c r="B127" s="96"/>
      <c r="C127" s="96"/>
      <c r="D127" s="96"/>
      <c r="E127" s="96"/>
      <c r="F127" s="96"/>
      <c r="G127" s="96"/>
      <c r="H127" s="96"/>
      <c r="I127" s="96"/>
      <c r="J127" s="96"/>
    </row>
    <row r="128" spans="1:10" ht="15.75">
      <c r="A128" s="96"/>
      <c r="B128" s="96"/>
      <c r="C128" s="96"/>
      <c r="D128" s="96"/>
      <c r="E128" s="96"/>
      <c r="F128" s="96"/>
      <c r="G128" s="96"/>
      <c r="H128" s="96"/>
      <c r="I128" s="96"/>
      <c r="J128" s="96"/>
    </row>
    <row r="129" spans="1:10" ht="15.75">
      <c r="A129" s="96"/>
      <c r="B129" s="96"/>
      <c r="C129" s="96"/>
      <c r="D129" s="96"/>
      <c r="E129" s="96"/>
      <c r="F129" s="96"/>
      <c r="G129" s="96"/>
      <c r="H129" s="96"/>
      <c r="I129" s="96"/>
      <c r="J129" s="96"/>
    </row>
    <row r="130" spans="1:10" ht="15.75">
      <c r="A130" s="96"/>
      <c r="B130" s="96"/>
      <c r="C130" s="96"/>
      <c r="D130" s="96"/>
      <c r="E130" s="96"/>
      <c r="F130" s="96"/>
      <c r="G130" s="96"/>
      <c r="H130" s="96"/>
      <c r="I130" s="96"/>
      <c r="J130" s="96"/>
    </row>
    <row r="131" spans="1:10" ht="15.75">
      <c r="A131" s="96"/>
      <c r="B131" s="96"/>
      <c r="C131" s="96"/>
      <c r="D131" s="96"/>
      <c r="E131" s="96"/>
      <c r="F131" s="96"/>
      <c r="G131" s="96"/>
      <c r="H131" s="96"/>
      <c r="I131" s="96"/>
      <c r="J131" s="96"/>
    </row>
    <row r="132" spans="1:10" ht="15.75">
      <c r="A132" s="96"/>
      <c r="B132" s="96"/>
      <c r="C132" s="96"/>
      <c r="D132" s="96"/>
      <c r="E132" s="96"/>
      <c r="F132" s="96"/>
      <c r="G132" s="96"/>
      <c r="H132" s="96"/>
      <c r="I132" s="96"/>
      <c r="J132" s="96"/>
    </row>
    <row r="133" spans="1:10" ht="15.75">
      <c r="A133" s="96"/>
      <c r="B133" s="96"/>
      <c r="C133" s="96"/>
      <c r="D133" s="96"/>
      <c r="E133" s="96"/>
      <c r="F133" s="96"/>
      <c r="G133" s="96"/>
      <c r="H133" s="96"/>
      <c r="I133" s="96"/>
      <c r="J133" s="96"/>
    </row>
    <row r="134" spans="1:10" ht="15.75">
      <c r="A134" s="96"/>
      <c r="B134" s="96"/>
      <c r="C134" s="96"/>
      <c r="D134" s="96"/>
      <c r="E134" s="96"/>
      <c r="F134" s="96"/>
      <c r="G134" s="96"/>
      <c r="H134" s="96"/>
      <c r="I134" s="96"/>
      <c r="J134" s="96"/>
    </row>
    <row r="135" spans="1:10" ht="15.75">
      <c r="A135" s="96"/>
      <c r="B135" s="96"/>
      <c r="C135" s="96"/>
      <c r="D135" s="96"/>
      <c r="E135" s="96"/>
      <c r="F135" s="96"/>
      <c r="G135" s="96"/>
      <c r="H135" s="96"/>
      <c r="I135" s="96"/>
      <c r="J135" s="96"/>
    </row>
    <row r="136" spans="1:10" ht="15.75">
      <c r="A136" s="96"/>
      <c r="B136" s="96"/>
      <c r="C136" s="96"/>
      <c r="D136" s="96"/>
      <c r="E136" s="96"/>
      <c r="F136" s="96"/>
      <c r="G136" s="96"/>
      <c r="H136" s="96"/>
      <c r="I136" s="96"/>
      <c r="J136" s="96"/>
    </row>
    <row r="137" spans="1:10" ht="15.75">
      <c r="A137" s="96"/>
      <c r="B137" s="96"/>
      <c r="C137" s="96"/>
      <c r="D137" s="96"/>
      <c r="E137" s="96"/>
      <c r="F137" s="96"/>
      <c r="G137" s="96"/>
      <c r="H137" s="96"/>
      <c r="I137" s="96"/>
      <c r="J137" s="96"/>
    </row>
    <row r="138" spans="1:10" ht="15.75">
      <c r="A138" s="96"/>
      <c r="B138" s="96"/>
      <c r="C138" s="96"/>
      <c r="D138" s="96"/>
      <c r="E138" s="96"/>
      <c r="F138" s="96"/>
      <c r="G138" s="96"/>
      <c r="H138" s="96"/>
      <c r="I138" s="96"/>
      <c r="J138" s="96"/>
    </row>
    <row r="139" spans="1:10" ht="15.75">
      <c r="A139" s="96"/>
      <c r="B139" s="96"/>
      <c r="C139" s="96"/>
      <c r="D139" s="96"/>
      <c r="E139" s="96"/>
      <c r="F139" s="96"/>
      <c r="G139" s="96"/>
      <c r="H139" s="96"/>
      <c r="I139" s="96"/>
      <c r="J139" s="96"/>
    </row>
    <row r="140" spans="1:10" ht="15.75">
      <c r="A140" s="96"/>
      <c r="B140" s="96"/>
      <c r="C140" s="96"/>
      <c r="D140" s="96"/>
      <c r="E140" s="96"/>
      <c r="F140" s="96"/>
      <c r="G140" s="96"/>
      <c r="H140" s="96"/>
      <c r="I140" s="96"/>
      <c r="J140" s="96"/>
    </row>
    <row r="141" spans="1:10" ht="15.75">
      <c r="A141" s="96"/>
      <c r="B141" s="96"/>
      <c r="C141" s="96"/>
      <c r="D141" s="96"/>
      <c r="E141" s="96"/>
      <c r="F141" s="96"/>
      <c r="G141" s="96"/>
      <c r="H141" s="96"/>
      <c r="I141" s="96"/>
      <c r="J141" s="96"/>
    </row>
    <row r="142" spans="1:10" ht="15.75">
      <c r="A142" s="96"/>
      <c r="B142" s="96"/>
      <c r="C142" s="96"/>
      <c r="D142" s="96"/>
      <c r="E142" s="96"/>
      <c r="F142" s="96"/>
      <c r="G142" s="96"/>
      <c r="H142" s="96"/>
      <c r="I142" s="96"/>
      <c r="J142" s="96"/>
    </row>
    <row r="143" spans="1:10" ht="15.75">
      <c r="A143" s="96"/>
      <c r="B143" s="96"/>
      <c r="C143" s="96"/>
      <c r="D143" s="96"/>
      <c r="E143" s="96"/>
      <c r="F143" s="96"/>
      <c r="G143" s="96"/>
      <c r="H143" s="96"/>
      <c r="I143" s="96"/>
      <c r="J143" s="96"/>
    </row>
    <row r="144" spans="1:10" ht="15.75">
      <c r="A144" s="96"/>
      <c r="B144" s="96"/>
      <c r="C144" s="96"/>
      <c r="D144" s="96"/>
      <c r="E144" s="96"/>
      <c r="F144" s="96"/>
      <c r="G144" s="96"/>
      <c r="H144" s="96"/>
      <c r="I144" s="96"/>
      <c r="J144" s="96"/>
    </row>
    <row r="145" spans="1:10" ht="15.75">
      <c r="A145" s="96"/>
      <c r="B145" s="96"/>
      <c r="C145" s="96"/>
      <c r="D145" s="96"/>
      <c r="E145" s="96"/>
      <c r="F145" s="96"/>
      <c r="G145" s="96"/>
      <c r="H145" s="96"/>
      <c r="I145" s="96"/>
      <c r="J145" s="96"/>
    </row>
    <row r="146" spans="1:10" ht="15.75">
      <c r="A146" s="96"/>
      <c r="B146" s="96"/>
      <c r="C146" s="96"/>
      <c r="D146" s="96"/>
      <c r="E146" s="96"/>
      <c r="F146" s="96"/>
      <c r="G146" s="96"/>
      <c r="H146" s="96"/>
      <c r="I146" s="96"/>
      <c r="J146" s="96"/>
    </row>
    <row r="147" spans="1:10" ht="15.75">
      <c r="A147" s="96"/>
      <c r="B147" s="96"/>
      <c r="C147" s="96"/>
      <c r="D147" s="96"/>
      <c r="E147" s="96"/>
      <c r="F147" s="96"/>
      <c r="G147" s="96"/>
      <c r="H147" s="96"/>
      <c r="I147" s="96"/>
      <c r="J147" s="96"/>
    </row>
    <row r="148" spans="1:10" ht="15.75">
      <c r="A148" s="96"/>
      <c r="B148" s="96"/>
      <c r="C148" s="96"/>
      <c r="D148" s="96"/>
      <c r="E148" s="96"/>
      <c r="F148" s="96"/>
      <c r="G148" s="96"/>
      <c r="H148" s="96"/>
      <c r="I148" s="96"/>
      <c r="J148" s="96"/>
    </row>
    <row r="149" spans="1:10" ht="15.75">
      <c r="A149" s="96"/>
      <c r="B149" s="96"/>
      <c r="C149" s="96"/>
      <c r="D149" s="96"/>
      <c r="E149" s="96"/>
      <c r="F149" s="96"/>
      <c r="G149" s="96"/>
      <c r="H149" s="96"/>
      <c r="I149" s="96"/>
      <c r="J149" s="96"/>
    </row>
    <row r="150" spans="1:10" ht="15.75">
      <c r="A150" s="96"/>
      <c r="B150" s="96"/>
      <c r="C150" s="96"/>
      <c r="D150" s="96"/>
      <c r="E150" s="96"/>
      <c r="F150" s="96"/>
      <c r="G150" s="96"/>
      <c r="H150" s="96"/>
      <c r="I150" s="96"/>
      <c r="J150" s="96"/>
    </row>
    <row r="151" spans="1:10" ht="15.75">
      <c r="A151" s="96"/>
      <c r="B151" s="96"/>
      <c r="C151" s="96"/>
      <c r="D151" s="96"/>
      <c r="E151" s="96"/>
      <c r="F151" s="96"/>
      <c r="G151" s="96"/>
      <c r="H151" s="96"/>
      <c r="I151" s="96"/>
      <c r="J151" s="96"/>
    </row>
    <row r="152" spans="1:10" ht="15.75">
      <c r="A152" s="96"/>
      <c r="B152" s="96"/>
      <c r="C152" s="96"/>
      <c r="D152" s="96"/>
      <c r="E152" s="96"/>
      <c r="F152" s="96"/>
      <c r="G152" s="96"/>
      <c r="H152" s="96"/>
      <c r="I152" s="96"/>
      <c r="J152" s="96"/>
    </row>
    <row r="153" spans="1:10" ht="15.75">
      <c r="A153" s="96"/>
      <c r="B153" s="96"/>
      <c r="C153" s="96"/>
      <c r="D153" s="96"/>
      <c r="E153" s="96"/>
      <c r="F153" s="96"/>
      <c r="G153" s="96"/>
      <c r="H153" s="96"/>
      <c r="I153" s="96"/>
      <c r="J153" s="96"/>
    </row>
    <row r="154" spans="1:10" ht="15.75">
      <c r="A154" s="96"/>
      <c r="B154" s="96"/>
      <c r="C154" s="96"/>
      <c r="D154" s="96"/>
      <c r="E154" s="96"/>
      <c r="F154" s="96"/>
      <c r="G154" s="96"/>
      <c r="H154" s="96"/>
      <c r="I154" s="96"/>
      <c r="J154" s="96"/>
    </row>
    <row r="155" spans="1:10" ht="15.75">
      <c r="A155" s="96"/>
      <c r="B155" s="96"/>
      <c r="C155" s="96"/>
      <c r="D155" s="96"/>
      <c r="E155" s="96"/>
      <c r="F155" s="96"/>
      <c r="G155" s="96"/>
      <c r="H155" s="96"/>
      <c r="I155" s="96"/>
      <c r="J155" s="96"/>
    </row>
    <row r="156" spans="1:10" ht="15.75">
      <c r="A156" s="96"/>
      <c r="B156" s="96"/>
      <c r="C156" s="96"/>
      <c r="D156" s="96"/>
      <c r="E156" s="96"/>
      <c r="F156" s="96"/>
      <c r="G156" s="96"/>
      <c r="H156" s="96"/>
      <c r="I156" s="96"/>
      <c r="J156" s="96"/>
    </row>
    <row r="157" spans="1:10" ht="15.75">
      <c r="A157" s="96"/>
      <c r="B157" s="96"/>
      <c r="C157" s="96"/>
      <c r="D157" s="96"/>
      <c r="E157" s="96"/>
      <c r="F157" s="96"/>
      <c r="G157" s="96"/>
      <c r="H157" s="96"/>
      <c r="I157" s="96"/>
      <c r="J157" s="96"/>
    </row>
    <row r="158" spans="1:10" ht="15.75">
      <c r="A158" s="96"/>
      <c r="B158" s="96"/>
      <c r="C158" s="96"/>
      <c r="D158" s="96"/>
      <c r="E158" s="96"/>
      <c r="F158" s="96"/>
      <c r="G158" s="96"/>
      <c r="H158" s="96"/>
      <c r="I158" s="96"/>
      <c r="J158" s="96"/>
    </row>
    <row r="159" spans="1:10" ht="15.75">
      <c r="A159" s="96"/>
      <c r="B159" s="96"/>
      <c r="C159" s="96"/>
      <c r="D159" s="96"/>
      <c r="E159" s="96"/>
      <c r="F159" s="96"/>
      <c r="G159" s="96"/>
      <c r="H159" s="96"/>
      <c r="I159" s="96"/>
      <c r="J159" s="96"/>
    </row>
    <row r="160" spans="1:10" ht="15.75">
      <c r="A160" s="96"/>
      <c r="B160" s="96"/>
      <c r="C160" s="96"/>
      <c r="D160" s="96"/>
      <c r="E160" s="96"/>
      <c r="F160" s="96"/>
      <c r="G160" s="96"/>
      <c r="H160" s="96"/>
      <c r="I160" s="96"/>
      <c r="J160" s="96"/>
    </row>
    <row r="161" spans="1:10" ht="15.75">
      <c r="A161" s="96"/>
      <c r="B161" s="96"/>
      <c r="C161" s="96"/>
      <c r="D161" s="96"/>
      <c r="E161" s="96"/>
      <c r="F161" s="96"/>
      <c r="G161" s="96"/>
      <c r="H161" s="96"/>
      <c r="I161" s="96"/>
      <c r="J161" s="96"/>
    </row>
    <row r="162" spans="1:10" ht="15.75">
      <c r="A162" s="96"/>
      <c r="B162" s="96"/>
      <c r="C162" s="96"/>
      <c r="D162" s="96"/>
      <c r="E162" s="96"/>
      <c r="F162" s="96"/>
      <c r="G162" s="96"/>
      <c r="H162" s="96"/>
      <c r="I162" s="96"/>
      <c r="J162" s="96"/>
    </row>
    <row r="163" spans="1:10" ht="15.75">
      <c r="A163" s="96"/>
      <c r="B163" s="96"/>
      <c r="C163" s="96"/>
      <c r="D163" s="96"/>
      <c r="E163" s="96"/>
      <c r="F163" s="96"/>
      <c r="G163" s="96"/>
      <c r="H163" s="96"/>
      <c r="I163" s="96"/>
      <c r="J163" s="96"/>
    </row>
    <row r="164" spans="1:10" ht="15.75">
      <c r="A164" s="96"/>
      <c r="B164" s="96"/>
      <c r="C164" s="96"/>
      <c r="D164" s="96"/>
      <c r="E164" s="96"/>
      <c r="F164" s="96"/>
      <c r="G164" s="96"/>
      <c r="H164" s="96"/>
      <c r="I164" s="96"/>
      <c r="J164" s="96"/>
    </row>
    <row r="165" spans="1:10" ht="15.75">
      <c r="A165" s="96"/>
      <c r="B165" s="96"/>
      <c r="C165" s="96"/>
      <c r="D165" s="96"/>
      <c r="E165" s="96"/>
      <c r="F165" s="96"/>
      <c r="G165" s="96"/>
      <c r="H165" s="96"/>
      <c r="I165" s="96"/>
      <c r="J165" s="96"/>
    </row>
    <row r="166" spans="1:10" ht="15.75">
      <c r="A166" s="96"/>
      <c r="B166" s="96"/>
      <c r="C166" s="96"/>
      <c r="D166" s="96"/>
      <c r="E166" s="96"/>
      <c r="F166" s="96"/>
      <c r="G166" s="96"/>
      <c r="H166" s="96"/>
      <c r="I166" s="96"/>
      <c r="J166" s="96"/>
    </row>
    <row r="167" spans="1:10" ht="15.75">
      <c r="A167" s="96"/>
      <c r="B167" s="96"/>
      <c r="C167" s="96"/>
      <c r="D167" s="96"/>
      <c r="E167" s="96"/>
      <c r="F167" s="96"/>
      <c r="G167" s="96"/>
      <c r="H167" s="96"/>
      <c r="I167" s="96"/>
      <c r="J167" s="96"/>
    </row>
    <row r="168" spans="1:10" ht="15.75">
      <c r="A168" s="96"/>
      <c r="B168" s="96"/>
      <c r="C168" s="96"/>
      <c r="D168" s="96"/>
      <c r="E168" s="96"/>
      <c r="F168" s="96"/>
      <c r="G168" s="96"/>
      <c r="H168" s="96"/>
      <c r="I168" s="96"/>
      <c r="J168" s="96"/>
    </row>
    <row r="169" spans="1:10" ht="15.75">
      <c r="A169" s="96"/>
      <c r="B169" s="96"/>
      <c r="C169" s="96"/>
      <c r="D169" s="96"/>
      <c r="E169" s="96"/>
      <c r="F169" s="96"/>
      <c r="G169" s="96"/>
      <c r="H169" s="96"/>
      <c r="I169" s="96"/>
      <c r="J169" s="96"/>
    </row>
    <row r="170" spans="1:10" ht="15.75">
      <c r="A170" s="96"/>
      <c r="B170" s="96"/>
      <c r="C170" s="96"/>
      <c r="D170" s="96"/>
      <c r="E170" s="96"/>
      <c r="F170" s="96"/>
      <c r="G170" s="96"/>
      <c r="H170" s="96"/>
      <c r="I170" s="96"/>
      <c r="J170" s="96"/>
    </row>
    <row r="171" spans="1:10" ht="15.75">
      <c r="A171" s="96"/>
      <c r="B171" s="96"/>
      <c r="C171" s="96"/>
      <c r="D171" s="96"/>
      <c r="E171" s="96"/>
      <c r="F171" s="96"/>
      <c r="G171" s="96"/>
      <c r="H171" s="96"/>
      <c r="I171" s="96"/>
      <c r="J171" s="96"/>
    </row>
    <row r="172" spans="1:10" ht="15.75">
      <c r="A172" s="96"/>
      <c r="B172" s="96"/>
      <c r="C172" s="96"/>
      <c r="D172" s="96"/>
      <c r="E172" s="96"/>
      <c r="F172" s="96"/>
      <c r="G172" s="96"/>
      <c r="H172" s="96"/>
      <c r="I172" s="96"/>
      <c r="J172" s="96"/>
    </row>
    <row r="173" spans="1:10" ht="15.75">
      <c r="A173" s="96"/>
      <c r="B173" s="96"/>
      <c r="C173" s="96"/>
      <c r="D173" s="96"/>
      <c r="E173" s="96"/>
      <c r="F173" s="96"/>
      <c r="G173" s="96"/>
      <c r="H173" s="96"/>
      <c r="I173" s="96"/>
      <c r="J173" s="96"/>
    </row>
    <row r="174" spans="1:10" ht="15.75">
      <c r="A174" s="96"/>
      <c r="B174" s="96"/>
      <c r="C174" s="96"/>
      <c r="D174" s="96"/>
      <c r="E174" s="96"/>
      <c r="F174" s="96"/>
      <c r="G174" s="96"/>
      <c r="H174" s="96"/>
      <c r="I174" s="96"/>
      <c r="J174" s="96"/>
    </row>
    <row r="175" spans="1:10" ht="15.75">
      <c r="A175" s="96"/>
      <c r="B175" s="96"/>
      <c r="C175" s="96"/>
      <c r="D175" s="96"/>
      <c r="E175" s="96"/>
      <c r="F175" s="96"/>
      <c r="G175" s="96"/>
      <c r="H175" s="96"/>
      <c r="I175" s="96"/>
      <c r="J175" s="96"/>
    </row>
    <row r="176" spans="1:10" ht="15.75">
      <c r="A176" s="96"/>
      <c r="B176" s="96"/>
      <c r="C176" s="96"/>
      <c r="D176" s="96"/>
      <c r="E176" s="96"/>
      <c r="F176" s="96"/>
      <c r="G176" s="96"/>
      <c r="H176" s="96"/>
      <c r="I176" s="96"/>
      <c r="J176" s="96"/>
    </row>
    <row r="177" spans="1:10" ht="15.75">
      <c r="A177" s="96"/>
      <c r="B177" s="96"/>
      <c r="C177" s="96"/>
      <c r="D177" s="96"/>
      <c r="E177" s="96"/>
      <c r="F177" s="96"/>
      <c r="G177" s="96"/>
      <c r="H177" s="96"/>
      <c r="I177" s="96"/>
      <c r="J177" s="96"/>
    </row>
    <row r="178" spans="1:10" ht="15.75">
      <c r="A178" s="96"/>
      <c r="B178" s="96"/>
      <c r="C178" s="96"/>
      <c r="D178" s="96"/>
      <c r="E178" s="96"/>
      <c r="F178" s="96"/>
      <c r="G178" s="96"/>
      <c r="H178" s="96"/>
      <c r="I178" s="96"/>
      <c r="J178" s="96"/>
    </row>
    <row r="179" spans="1:10" ht="15.75">
      <c r="A179" s="96"/>
      <c r="B179" s="96"/>
      <c r="C179" s="96"/>
      <c r="D179" s="96"/>
      <c r="E179" s="96"/>
      <c r="F179" s="96"/>
      <c r="G179" s="96"/>
      <c r="H179" s="96"/>
      <c r="I179" s="96"/>
      <c r="J179" s="96"/>
    </row>
    <row r="180" spans="1:10" ht="15.75">
      <c r="A180" s="96"/>
      <c r="B180" s="96"/>
      <c r="C180" s="96"/>
      <c r="D180" s="96"/>
      <c r="E180" s="96"/>
      <c r="F180" s="96"/>
      <c r="G180" s="96"/>
      <c r="H180" s="96"/>
      <c r="I180" s="96"/>
      <c r="J180" s="96"/>
    </row>
    <row r="181" spans="1:10" ht="15.75">
      <c r="A181" s="96"/>
      <c r="B181" s="96"/>
      <c r="C181" s="96"/>
      <c r="D181" s="96"/>
      <c r="E181" s="96"/>
      <c r="F181" s="96"/>
      <c r="G181" s="96"/>
      <c r="H181" s="96"/>
      <c r="I181" s="96"/>
      <c r="J181" s="96"/>
    </row>
    <row r="182" spans="1:10" ht="15.75">
      <c r="A182" s="96"/>
      <c r="B182" s="96"/>
      <c r="C182" s="96"/>
      <c r="D182" s="96"/>
      <c r="E182" s="96"/>
      <c r="F182" s="96"/>
      <c r="G182" s="96"/>
      <c r="H182" s="96"/>
      <c r="I182" s="96"/>
      <c r="J182" s="96"/>
    </row>
    <row r="183" spans="1:10" ht="15.75">
      <c r="A183" s="96"/>
      <c r="B183" s="96"/>
      <c r="C183" s="96"/>
      <c r="D183" s="96"/>
      <c r="E183" s="96"/>
      <c r="F183" s="96"/>
      <c r="G183" s="96"/>
      <c r="H183" s="96"/>
      <c r="I183" s="96"/>
      <c r="J183" s="96"/>
    </row>
    <row r="184" spans="1:10" ht="15.75">
      <c r="A184" s="96"/>
      <c r="B184" s="96"/>
      <c r="C184" s="96"/>
      <c r="D184" s="96"/>
      <c r="E184" s="96"/>
      <c r="F184" s="96"/>
      <c r="G184" s="96"/>
      <c r="H184" s="96"/>
      <c r="I184" s="96"/>
      <c r="J184" s="96"/>
    </row>
    <row r="185" spans="1:10" ht="15.75">
      <c r="A185" s="96"/>
      <c r="B185" s="96"/>
      <c r="C185" s="96"/>
      <c r="D185" s="96"/>
      <c r="E185" s="96"/>
      <c r="F185" s="96"/>
      <c r="G185" s="96"/>
      <c r="H185" s="96"/>
      <c r="I185" s="96"/>
      <c r="J185" s="96"/>
    </row>
    <row r="186" spans="1:10" ht="15.75">
      <c r="A186" s="96"/>
      <c r="B186" s="96"/>
      <c r="C186" s="96"/>
      <c r="D186" s="96"/>
      <c r="E186" s="96"/>
      <c r="F186" s="96"/>
      <c r="G186" s="96"/>
      <c r="H186" s="96"/>
      <c r="I186" s="96"/>
      <c r="J186" s="96"/>
    </row>
    <row r="187" spans="1:10" ht="15.75">
      <c r="A187" s="96"/>
      <c r="B187" s="96"/>
      <c r="C187" s="96"/>
      <c r="D187" s="96"/>
      <c r="E187" s="96"/>
      <c r="F187" s="96"/>
      <c r="G187" s="96"/>
      <c r="H187" s="96"/>
      <c r="I187" s="96"/>
      <c r="J187" s="96"/>
    </row>
    <row r="188" spans="1:10" ht="15.75">
      <c r="A188" s="96"/>
      <c r="B188" s="96"/>
      <c r="C188" s="96"/>
      <c r="D188" s="96"/>
      <c r="E188" s="96"/>
      <c r="F188" s="96"/>
      <c r="G188" s="96"/>
      <c r="H188" s="96"/>
      <c r="I188" s="96"/>
      <c r="J188" s="96"/>
    </row>
    <row r="189" spans="1:10" ht="15.75">
      <c r="A189" s="96"/>
      <c r="B189" s="96"/>
      <c r="C189" s="96"/>
      <c r="D189" s="96"/>
      <c r="E189" s="96"/>
      <c r="F189" s="96"/>
      <c r="G189" s="96"/>
      <c r="H189" s="96"/>
      <c r="I189" s="96"/>
      <c r="J189" s="96"/>
    </row>
    <row r="190" spans="1:10" ht="15.75">
      <c r="A190" s="96"/>
      <c r="B190" s="96"/>
      <c r="C190" s="96"/>
      <c r="D190" s="96"/>
      <c r="E190" s="96"/>
      <c r="F190" s="96"/>
      <c r="G190" s="96"/>
      <c r="H190" s="96"/>
      <c r="I190" s="96"/>
      <c r="J190" s="96"/>
    </row>
    <row r="191" spans="1:10" ht="15.75">
      <c r="A191" s="96"/>
      <c r="B191" s="96"/>
      <c r="C191" s="96"/>
      <c r="D191" s="96"/>
      <c r="E191" s="96"/>
      <c r="F191" s="96"/>
      <c r="G191" s="96"/>
      <c r="H191" s="96"/>
      <c r="I191" s="96"/>
      <c r="J191" s="96"/>
    </row>
    <row r="192" spans="1:10" ht="15.75">
      <c r="A192" s="96"/>
      <c r="B192" s="96"/>
      <c r="C192" s="96"/>
      <c r="D192" s="96"/>
      <c r="E192" s="96"/>
      <c r="F192" s="96"/>
      <c r="G192" s="96"/>
      <c r="H192" s="96"/>
      <c r="I192" s="96"/>
      <c r="J192" s="96"/>
    </row>
    <row r="193" spans="1:10" ht="15.75">
      <c r="A193" s="96"/>
      <c r="B193" s="96"/>
      <c r="C193" s="96"/>
      <c r="D193" s="96"/>
      <c r="E193" s="96"/>
      <c r="F193" s="96"/>
      <c r="G193" s="96"/>
      <c r="H193" s="96"/>
      <c r="I193" s="96"/>
      <c r="J193" s="96"/>
    </row>
    <row r="194" spans="1:10" ht="15.75">
      <c r="A194" s="96"/>
      <c r="B194" s="96"/>
      <c r="C194" s="96"/>
      <c r="D194" s="96"/>
      <c r="E194" s="96"/>
      <c r="F194" s="96"/>
      <c r="G194" s="96"/>
      <c r="H194" s="96"/>
      <c r="I194" s="96"/>
      <c r="J194" s="96"/>
    </row>
    <row r="195" spans="1:10" ht="15.75">
      <c r="A195" s="96"/>
      <c r="B195" s="96"/>
      <c r="C195" s="96"/>
      <c r="D195" s="96"/>
      <c r="E195" s="96"/>
      <c r="F195" s="96"/>
      <c r="G195" s="96"/>
      <c r="H195" s="96"/>
      <c r="I195" s="96"/>
      <c r="J195" s="96"/>
    </row>
    <row r="196" spans="1:10" ht="15.75">
      <c r="A196" s="96"/>
      <c r="B196" s="96"/>
      <c r="C196" s="96"/>
      <c r="D196" s="96"/>
      <c r="E196" s="96"/>
      <c r="F196" s="96"/>
      <c r="G196" s="96"/>
      <c r="H196" s="96"/>
      <c r="I196" s="96"/>
      <c r="J196" s="96"/>
    </row>
    <row r="197" spans="1:10" ht="15.75">
      <c r="A197" s="96"/>
      <c r="B197" s="96"/>
      <c r="C197" s="96"/>
      <c r="D197" s="96"/>
      <c r="E197" s="96"/>
      <c r="F197" s="96"/>
      <c r="G197" s="96"/>
      <c r="H197" s="96"/>
      <c r="I197" s="96"/>
      <c r="J197" s="96"/>
    </row>
    <row r="198" spans="1:10" ht="15.75">
      <c r="A198" s="96"/>
      <c r="B198" s="96"/>
      <c r="C198" s="96"/>
      <c r="D198" s="96"/>
      <c r="E198" s="96"/>
      <c r="F198" s="96"/>
      <c r="G198" s="96"/>
      <c r="H198" s="96"/>
      <c r="I198" s="96"/>
      <c r="J198" s="96"/>
    </row>
    <row r="199" spans="1:10" ht="15.75">
      <c r="A199" s="96"/>
      <c r="B199" s="96"/>
      <c r="C199" s="96"/>
      <c r="D199" s="96"/>
      <c r="E199" s="96"/>
      <c r="F199" s="96"/>
      <c r="G199" s="96"/>
      <c r="H199" s="96"/>
      <c r="I199" s="96"/>
      <c r="J199" s="96"/>
    </row>
    <row r="200" spans="1:10" ht="15.75">
      <c r="A200" s="96"/>
      <c r="B200" s="96"/>
      <c r="C200" s="96"/>
      <c r="D200" s="96"/>
      <c r="E200" s="96"/>
      <c r="F200" s="96"/>
      <c r="G200" s="96"/>
      <c r="H200" s="96"/>
      <c r="I200" s="96"/>
      <c r="J200" s="96"/>
    </row>
    <row r="201" spans="1:10" ht="15.75">
      <c r="A201" s="96"/>
      <c r="B201" s="96"/>
      <c r="C201" s="96"/>
      <c r="D201" s="96"/>
      <c r="E201" s="96"/>
      <c r="F201" s="96"/>
      <c r="G201" s="96"/>
      <c r="H201" s="96"/>
      <c r="I201" s="96"/>
      <c r="J201" s="96"/>
    </row>
    <row r="202" spans="1:10" ht="15.75">
      <c r="A202" s="96"/>
      <c r="B202" s="96"/>
      <c r="C202" s="96"/>
      <c r="D202" s="96"/>
      <c r="E202" s="96"/>
      <c r="F202" s="96"/>
      <c r="G202" s="96"/>
      <c r="H202" s="96"/>
      <c r="I202" s="96"/>
      <c r="J202" s="96"/>
    </row>
    <row r="203" spans="1:10" ht="15.75">
      <c r="A203" s="96"/>
      <c r="B203" s="96"/>
      <c r="C203" s="96"/>
      <c r="D203" s="96"/>
      <c r="E203" s="96"/>
      <c r="F203" s="96"/>
      <c r="G203" s="96"/>
      <c r="H203" s="96"/>
      <c r="I203" s="96"/>
      <c r="J203" s="96"/>
    </row>
    <row r="204" spans="1:10" ht="15.75">
      <c r="A204" s="96"/>
      <c r="B204" s="96"/>
      <c r="C204" s="96"/>
      <c r="D204" s="96"/>
      <c r="E204" s="96"/>
      <c r="F204" s="96"/>
      <c r="G204" s="96"/>
      <c r="H204" s="96"/>
      <c r="I204" s="96"/>
      <c r="J204" s="96"/>
    </row>
    <row r="205" spans="1:10" ht="15.75">
      <c r="A205" s="96"/>
      <c r="B205" s="96"/>
      <c r="C205" s="96"/>
      <c r="D205" s="96"/>
      <c r="E205" s="96"/>
      <c r="F205" s="96"/>
      <c r="G205" s="96"/>
      <c r="H205" s="96"/>
      <c r="I205" s="96"/>
      <c r="J205" s="96"/>
    </row>
    <row r="206" spans="1:10" ht="15.75">
      <c r="A206" s="96"/>
      <c r="B206" s="96"/>
      <c r="C206" s="96"/>
      <c r="D206" s="96"/>
      <c r="E206" s="96"/>
      <c r="F206" s="96"/>
      <c r="G206" s="96"/>
      <c r="H206" s="96"/>
      <c r="I206" s="96"/>
      <c r="J206" s="96"/>
    </row>
    <row r="207" spans="1:10" ht="15.75">
      <c r="A207" s="96"/>
      <c r="B207" s="96"/>
      <c r="C207" s="96"/>
      <c r="D207" s="96"/>
      <c r="E207" s="96"/>
      <c r="F207" s="96"/>
      <c r="G207" s="96"/>
      <c r="H207" s="96"/>
      <c r="I207" s="96"/>
      <c r="J207" s="96"/>
    </row>
    <row r="208" spans="1:10" ht="15.75">
      <c r="A208" s="96"/>
      <c r="B208" s="96"/>
      <c r="C208" s="96"/>
      <c r="D208" s="96"/>
      <c r="E208" s="96"/>
      <c r="F208" s="96"/>
      <c r="G208" s="96"/>
      <c r="H208" s="96"/>
      <c r="I208" s="96"/>
      <c r="J208" s="96"/>
    </row>
    <row r="209" spans="1:10" ht="15.75">
      <c r="A209" s="96"/>
      <c r="B209" s="96"/>
      <c r="C209" s="96"/>
      <c r="D209" s="96"/>
      <c r="E209" s="96"/>
      <c r="F209" s="96"/>
      <c r="G209" s="96"/>
      <c r="H209" s="96"/>
      <c r="I209" s="96"/>
      <c r="J209" s="96"/>
    </row>
    <row r="210" spans="1:10" ht="15.75">
      <c r="A210" s="96"/>
      <c r="B210" s="96"/>
      <c r="C210" s="96"/>
      <c r="D210" s="96"/>
      <c r="E210" s="96"/>
      <c r="F210" s="96"/>
      <c r="G210" s="96"/>
      <c r="H210" s="96"/>
      <c r="I210" s="96"/>
      <c r="J210" s="96"/>
    </row>
    <row r="211" spans="1:10" ht="15.75">
      <c r="A211" s="96"/>
      <c r="B211" s="96"/>
      <c r="C211" s="96"/>
      <c r="D211" s="96"/>
      <c r="E211" s="96"/>
      <c r="F211" s="96"/>
      <c r="G211" s="96"/>
      <c r="H211" s="96"/>
      <c r="I211" s="96"/>
      <c r="J211" s="96"/>
    </row>
    <row r="212" spans="1:10" ht="15.75">
      <c r="A212" s="96"/>
      <c r="B212" s="96"/>
      <c r="C212" s="96"/>
      <c r="D212" s="96"/>
      <c r="E212" s="96"/>
      <c r="F212" s="96"/>
      <c r="G212" s="96"/>
      <c r="H212" s="96"/>
      <c r="I212" s="96"/>
      <c r="J212" s="96"/>
    </row>
    <row r="213" spans="1:10" ht="15.75">
      <c r="A213" s="96"/>
      <c r="B213" s="96"/>
      <c r="C213" s="96"/>
      <c r="D213" s="96"/>
      <c r="E213" s="96"/>
      <c r="F213" s="96"/>
      <c r="G213" s="96"/>
      <c r="H213" s="96"/>
      <c r="I213" s="96"/>
      <c r="J213" s="96"/>
    </row>
    <row r="214" spans="1:10" ht="15.75">
      <c r="A214" s="96"/>
      <c r="B214" s="96"/>
      <c r="C214" s="96"/>
      <c r="D214" s="96"/>
      <c r="E214" s="96"/>
      <c r="F214" s="96"/>
      <c r="G214" s="96"/>
      <c r="H214" s="96"/>
      <c r="I214" s="96"/>
      <c r="J214" s="96"/>
    </row>
    <row r="215" spans="1:10" ht="15.75">
      <c r="A215" s="96"/>
      <c r="B215" s="96"/>
      <c r="C215" s="96"/>
      <c r="D215" s="96"/>
      <c r="E215" s="96"/>
      <c r="F215" s="96"/>
      <c r="G215" s="96"/>
      <c r="H215" s="96"/>
      <c r="I215" s="96"/>
      <c r="J215" s="96"/>
    </row>
    <row r="216" spans="1:10" ht="15.75">
      <c r="A216" s="96"/>
      <c r="B216" s="96"/>
      <c r="C216" s="96"/>
      <c r="D216" s="96"/>
      <c r="E216" s="96"/>
      <c r="F216" s="96"/>
      <c r="G216" s="96"/>
      <c r="H216" s="96"/>
      <c r="I216" s="96"/>
      <c r="J216" s="96"/>
    </row>
    <row r="217" spans="1:10" ht="15.75">
      <c r="A217" s="96"/>
      <c r="B217" s="96"/>
      <c r="C217" s="96"/>
      <c r="D217" s="96"/>
      <c r="E217" s="96"/>
      <c r="F217" s="96"/>
      <c r="G217" s="96"/>
      <c r="H217" s="96"/>
      <c r="I217" s="96"/>
      <c r="J217" s="96"/>
    </row>
    <row r="218" spans="1:10" ht="15.75">
      <c r="A218" s="96"/>
      <c r="B218" s="96"/>
      <c r="C218" s="96"/>
      <c r="D218" s="96"/>
      <c r="E218" s="96"/>
      <c r="F218" s="96"/>
      <c r="G218" s="96"/>
      <c r="H218" s="96"/>
      <c r="I218" s="96"/>
      <c r="J218" s="96"/>
    </row>
    <row r="219" spans="1:10" ht="15.75">
      <c r="A219" s="96"/>
      <c r="B219" s="96"/>
      <c r="C219" s="96"/>
      <c r="D219" s="96"/>
      <c r="E219" s="96"/>
      <c r="F219" s="96"/>
      <c r="G219" s="96"/>
      <c r="H219" s="96"/>
      <c r="I219" s="96"/>
      <c r="J219" s="96"/>
    </row>
    <row r="220" spans="1:10" ht="15.75">
      <c r="A220" s="96"/>
      <c r="B220" s="96"/>
      <c r="C220" s="96"/>
      <c r="D220" s="96"/>
      <c r="E220" s="96"/>
      <c r="F220" s="96"/>
      <c r="G220" s="96"/>
      <c r="H220" s="96"/>
      <c r="I220" s="96"/>
      <c r="J220" s="96"/>
    </row>
    <row r="221" spans="1:10" ht="15.75">
      <c r="A221" s="96"/>
      <c r="B221" s="96"/>
      <c r="C221" s="96"/>
      <c r="D221" s="96"/>
      <c r="E221" s="96"/>
      <c r="F221" s="96"/>
      <c r="G221" s="96"/>
      <c r="H221" s="96"/>
      <c r="I221" s="96"/>
      <c r="J221" s="96"/>
    </row>
    <row r="222" spans="1:10" ht="15.75">
      <c r="A222" s="96"/>
      <c r="B222" s="96"/>
      <c r="C222" s="96"/>
      <c r="D222" s="96"/>
      <c r="E222" s="96"/>
      <c r="F222" s="96"/>
      <c r="G222" s="96"/>
      <c r="H222" s="96"/>
      <c r="I222" s="96"/>
      <c r="J222" s="96"/>
    </row>
    <row r="223" spans="1:10" ht="15.75">
      <c r="A223" s="96"/>
      <c r="B223" s="96"/>
      <c r="C223" s="96"/>
      <c r="D223" s="96"/>
      <c r="E223" s="96"/>
      <c r="F223" s="96"/>
      <c r="G223" s="96"/>
      <c r="H223" s="96"/>
      <c r="I223" s="96"/>
      <c r="J223" s="96"/>
    </row>
    <row r="224" spans="1:10" ht="15.75">
      <c r="A224" s="96"/>
      <c r="B224" s="96"/>
      <c r="C224" s="96"/>
      <c r="D224" s="96"/>
      <c r="E224" s="96"/>
      <c r="F224" s="96"/>
      <c r="G224" s="96"/>
      <c r="H224" s="96"/>
      <c r="I224" s="96"/>
      <c r="J224" s="96"/>
    </row>
    <row r="225" spans="1:10" ht="15.75">
      <c r="A225" s="96"/>
      <c r="B225" s="96"/>
      <c r="C225" s="96"/>
      <c r="D225" s="96"/>
      <c r="E225" s="96"/>
      <c r="F225" s="96"/>
      <c r="G225" s="96"/>
      <c r="H225" s="96"/>
      <c r="I225" s="96"/>
      <c r="J225" s="96"/>
    </row>
    <row r="226" spans="1:10" ht="15.75">
      <c r="A226" s="96"/>
      <c r="B226" s="96"/>
      <c r="C226" s="96"/>
      <c r="D226" s="96"/>
      <c r="E226" s="96"/>
      <c r="F226" s="96"/>
      <c r="G226" s="96"/>
      <c r="H226" s="96"/>
      <c r="I226" s="96"/>
      <c r="J226" s="96"/>
    </row>
    <row r="227" spans="1:10" ht="15.75">
      <c r="A227" s="96"/>
      <c r="B227" s="96"/>
      <c r="C227" s="96"/>
      <c r="D227" s="96"/>
      <c r="E227" s="96"/>
      <c r="F227" s="96"/>
      <c r="G227" s="96"/>
      <c r="H227" s="96"/>
      <c r="I227" s="96"/>
      <c r="J227" s="96"/>
    </row>
    <row r="228" spans="1:10" ht="15.75">
      <c r="A228" s="96"/>
      <c r="B228" s="96"/>
      <c r="C228" s="96"/>
      <c r="D228" s="96"/>
      <c r="E228" s="96"/>
      <c r="F228" s="96"/>
      <c r="G228" s="96"/>
      <c r="H228" s="96"/>
      <c r="I228" s="96"/>
      <c r="J228" s="96"/>
    </row>
    <row r="229" spans="1:10" ht="15.75">
      <c r="A229" s="96"/>
      <c r="B229" s="96"/>
      <c r="C229" s="96"/>
      <c r="D229" s="96"/>
      <c r="E229" s="96"/>
      <c r="F229" s="96"/>
      <c r="G229" s="96"/>
      <c r="H229" s="96"/>
      <c r="I229" s="96"/>
      <c r="J229" s="96"/>
    </row>
    <row r="230" spans="1:10" ht="15.75">
      <c r="A230" s="96"/>
      <c r="B230" s="96"/>
      <c r="C230" s="96"/>
      <c r="D230" s="96"/>
      <c r="E230" s="96"/>
      <c r="F230" s="96"/>
      <c r="G230" s="96"/>
      <c r="H230" s="96"/>
      <c r="I230" s="96"/>
      <c r="J230" s="96"/>
    </row>
    <row r="231" spans="1:10" ht="15.75">
      <c r="A231" s="96"/>
      <c r="B231" s="96"/>
      <c r="C231" s="96"/>
      <c r="D231" s="96"/>
      <c r="E231" s="96"/>
      <c r="F231" s="96"/>
      <c r="G231" s="96"/>
      <c r="H231" s="96"/>
      <c r="I231" s="96"/>
      <c r="J231" s="96"/>
    </row>
    <row r="232" spans="1:10" ht="15.75">
      <c r="A232" s="96"/>
      <c r="B232" s="96"/>
      <c r="C232" s="96"/>
      <c r="D232" s="96"/>
      <c r="E232" s="96"/>
      <c r="F232" s="96"/>
      <c r="G232" s="96"/>
      <c r="H232" s="96"/>
      <c r="I232" s="96"/>
      <c r="J232" s="96"/>
    </row>
    <row r="233" spans="1:10" ht="15.75">
      <c r="A233" s="96"/>
      <c r="B233" s="96"/>
      <c r="C233" s="96"/>
      <c r="D233" s="96"/>
      <c r="E233" s="96"/>
      <c r="F233" s="96"/>
      <c r="G233" s="96"/>
      <c r="H233" s="96"/>
      <c r="I233" s="96"/>
      <c r="J233" s="96"/>
    </row>
    <row r="234" spans="1:10" ht="15.75">
      <c r="A234" s="96"/>
      <c r="B234" s="96"/>
      <c r="C234" s="96"/>
      <c r="D234" s="96"/>
      <c r="E234" s="96"/>
      <c r="F234" s="96"/>
      <c r="G234" s="96"/>
      <c r="H234" s="96"/>
      <c r="I234" s="96"/>
      <c r="J234" s="96"/>
    </row>
    <row r="235" spans="1:10" ht="15.75">
      <c r="A235" s="96"/>
      <c r="B235" s="96"/>
      <c r="C235" s="96"/>
      <c r="D235" s="96"/>
      <c r="E235" s="96"/>
      <c r="F235" s="96"/>
      <c r="G235" s="96"/>
      <c r="H235" s="96"/>
      <c r="I235" s="96"/>
      <c r="J235" s="96"/>
    </row>
    <row r="236" spans="1:10" ht="15.75">
      <c r="A236" s="96"/>
      <c r="B236" s="96"/>
      <c r="C236" s="96"/>
      <c r="D236" s="96"/>
      <c r="E236" s="96"/>
      <c r="F236" s="96"/>
      <c r="G236" s="96"/>
      <c r="H236" s="96"/>
      <c r="I236" s="96"/>
      <c r="J236" s="96"/>
    </row>
    <row r="237" spans="1:10" ht="15.75">
      <c r="A237" s="96"/>
      <c r="B237" s="96"/>
      <c r="C237" s="96"/>
      <c r="D237" s="96"/>
      <c r="E237" s="96"/>
      <c r="F237" s="96"/>
      <c r="G237" s="96"/>
      <c r="H237" s="96"/>
      <c r="I237" s="96"/>
      <c r="J237" s="96"/>
    </row>
    <row r="238" spans="1:10" ht="15.75">
      <c r="A238" s="96"/>
      <c r="B238" s="96"/>
      <c r="C238" s="96"/>
      <c r="D238" s="96"/>
      <c r="E238" s="96"/>
      <c r="F238" s="96"/>
      <c r="G238" s="96"/>
      <c r="H238" s="96"/>
      <c r="I238" s="96"/>
      <c r="J238" s="96"/>
    </row>
    <row r="239" spans="1:10" ht="15.75">
      <c r="A239" s="96"/>
      <c r="B239" s="96"/>
      <c r="C239" s="96"/>
      <c r="D239" s="96"/>
      <c r="E239" s="96"/>
      <c r="F239" s="96"/>
      <c r="G239" s="96"/>
      <c r="H239" s="96"/>
      <c r="I239" s="96"/>
      <c r="J239" s="96"/>
    </row>
    <row r="240" spans="1:10" ht="15.75">
      <c r="A240" s="96"/>
      <c r="B240" s="96"/>
      <c r="C240" s="96"/>
      <c r="D240" s="96"/>
      <c r="E240" s="96"/>
      <c r="F240" s="96"/>
      <c r="G240" s="96"/>
      <c r="H240" s="96"/>
      <c r="I240" s="96"/>
      <c r="J240" s="96"/>
    </row>
    <row r="241" spans="1:10" ht="15.75">
      <c r="A241" s="96"/>
      <c r="B241" s="96"/>
      <c r="C241" s="96"/>
      <c r="D241" s="96"/>
      <c r="E241" s="96"/>
      <c r="F241" s="96"/>
      <c r="G241" s="96"/>
      <c r="H241" s="96"/>
      <c r="I241" s="96"/>
      <c r="J241" s="96"/>
    </row>
    <row r="242" spans="1:10" ht="15.75">
      <c r="A242" s="96"/>
      <c r="B242" s="96"/>
      <c r="C242" s="96"/>
      <c r="D242" s="96"/>
      <c r="E242" s="96"/>
      <c r="F242" s="96"/>
      <c r="G242" s="96"/>
      <c r="H242" s="96"/>
      <c r="I242" s="96"/>
      <c r="J242" s="96"/>
    </row>
    <row r="243" spans="1:10" ht="15.75">
      <c r="A243" s="96"/>
      <c r="B243" s="96"/>
      <c r="C243" s="96"/>
      <c r="D243" s="96"/>
      <c r="E243" s="96"/>
      <c r="F243" s="96"/>
      <c r="G243" s="96"/>
      <c r="H243" s="96"/>
      <c r="I243" s="96"/>
      <c r="J243" s="96"/>
    </row>
    <row r="244" spans="1:10" ht="15.75">
      <c r="A244" s="96"/>
      <c r="B244" s="96"/>
      <c r="C244" s="96"/>
      <c r="D244" s="96"/>
      <c r="E244" s="96"/>
      <c r="F244" s="96"/>
      <c r="G244" s="96"/>
      <c r="H244" s="96"/>
      <c r="I244" s="96"/>
      <c r="J244" s="96"/>
    </row>
    <row r="245" spans="1:10" ht="15.75">
      <c r="A245" s="96"/>
      <c r="B245" s="96"/>
      <c r="C245" s="96"/>
      <c r="D245" s="96"/>
      <c r="E245" s="96"/>
      <c r="F245" s="96"/>
      <c r="G245" s="96"/>
      <c r="H245" s="96"/>
      <c r="I245" s="96"/>
      <c r="J245" s="96"/>
    </row>
    <row r="246" spans="1:10" ht="15.75">
      <c r="A246" s="96"/>
      <c r="B246" s="96"/>
      <c r="C246" s="96"/>
      <c r="D246" s="96"/>
      <c r="E246" s="96"/>
      <c r="F246" s="96"/>
      <c r="G246" s="96"/>
      <c r="H246" s="96"/>
      <c r="I246" s="96"/>
      <c r="J246" s="96"/>
    </row>
    <row r="247" spans="1:10" ht="15.75">
      <c r="A247" s="96"/>
      <c r="B247" s="96"/>
      <c r="C247" s="96"/>
      <c r="D247" s="96"/>
      <c r="E247" s="96"/>
      <c r="F247" s="96"/>
      <c r="G247" s="96"/>
      <c r="H247" s="96"/>
      <c r="I247" s="96"/>
      <c r="J247" s="96"/>
    </row>
    <row r="248" spans="1:10" ht="15.75">
      <c r="A248" s="96"/>
      <c r="B248" s="96"/>
      <c r="C248" s="96"/>
      <c r="D248" s="96"/>
      <c r="E248" s="96"/>
      <c r="F248" s="96"/>
      <c r="G248" s="96"/>
      <c r="H248" s="96"/>
      <c r="I248" s="96"/>
      <c r="J248" s="96"/>
    </row>
    <row r="249" spans="1:10" ht="15.75">
      <c r="A249" s="96"/>
      <c r="B249" s="96"/>
      <c r="C249" s="96"/>
      <c r="D249" s="96"/>
      <c r="E249" s="96"/>
      <c r="F249" s="96"/>
      <c r="G249" s="96"/>
      <c r="H249" s="96"/>
      <c r="I249" s="96"/>
      <c r="J249" s="96"/>
    </row>
    <row r="250" spans="1:10" ht="15.75">
      <c r="A250" s="96"/>
      <c r="B250" s="96"/>
      <c r="C250" s="96"/>
      <c r="D250" s="96"/>
      <c r="E250" s="96"/>
      <c r="F250" s="96"/>
      <c r="G250" s="96"/>
      <c r="H250" s="96"/>
      <c r="I250" s="96"/>
      <c r="J250" s="96"/>
    </row>
    <row r="251" spans="1:10" ht="15.75">
      <c r="A251" s="96"/>
      <c r="B251" s="96"/>
      <c r="C251" s="96"/>
      <c r="D251" s="96"/>
      <c r="E251" s="96"/>
      <c r="F251" s="96"/>
      <c r="G251" s="96"/>
      <c r="H251" s="96"/>
      <c r="I251" s="96"/>
      <c r="J251" s="96"/>
    </row>
    <row r="252" spans="1:10" ht="15.75">
      <c r="A252" s="96"/>
      <c r="B252" s="96"/>
      <c r="C252" s="96"/>
      <c r="D252" s="96"/>
      <c r="E252" s="96"/>
      <c r="F252" s="96"/>
      <c r="G252" s="96"/>
      <c r="H252" s="96"/>
      <c r="I252" s="96"/>
      <c r="J252" s="96"/>
    </row>
    <row r="253" spans="1:10" ht="15.75">
      <c r="A253" s="96"/>
      <c r="B253" s="96"/>
      <c r="C253" s="96"/>
      <c r="D253" s="96"/>
      <c r="E253" s="96"/>
      <c r="F253" s="96"/>
      <c r="G253" s="96"/>
      <c r="H253" s="96"/>
      <c r="I253" s="96"/>
      <c r="J253" s="96"/>
    </row>
    <row r="254" spans="1:10" ht="15.75">
      <c r="A254" s="96"/>
      <c r="B254" s="96"/>
      <c r="C254" s="96"/>
      <c r="D254" s="96"/>
      <c r="E254" s="96"/>
      <c r="F254" s="96"/>
      <c r="G254" s="96"/>
      <c r="H254" s="96"/>
      <c r="I254" s="96"/>
      <c r="J254" s="96"/>
    </row>
    <row r="255" spans="1:10" ht="15.75">
      <c r="A255" s="96"/>
      <c r="B255" s="96"/>
      <c r="C255" s="96"/>
      <c r="D255" s="96"/>
      <c r="E255" s="96"/>
      <c r="F255" s="96"/>
      <c r="G255" s="96"/>
      <c r="H255" s="96"/>
      <c r="I255" s="96"/>
      <c r="J255" s="96"/>
    </row>
    <row r="256" spans="1:10" ht="15.75">
      <c r="A256" s="96"/>
      <c r="B256" s="96"/>
      <c r="C256" s="96"/>
      <c r="D256" s="96"/>
      <c r="E256" s="96"/>
      <c r="F256" s="96"/>
      <c r="G256" s="96"/>
      <c r="H256" s="96"/>
      <c r="I256" s="96"/>
      <c r="J256" s="96"/>
    </row>
    <row r="257" spans="1:10" ht="15.75">
      <c r="A257" s="96"/>
      <c r="B257" s="96"/>
      <c r="C257" s="96"/>
      <c r="D257" s="96"/>
      <c r="E257" s="96"/>
      <c r="F257" s="96"/>
      <c r="G257" s="96"/>
      <c r="H257" s="96"/>
      <c r="I257" s="96"/>
      <c r="J257" s="96"/>
    </row>
    <row r="258" spans="1:10" ht="15.75">
      <c r="A258" s="96"/>
      <c r="B258" s="96"/>
      <c r="C258" s="96"/>
      <c r="D258" s="96"/>
      <c r="E258" s="96"/>
      <c r="F258" s="96"/>
      <c r="G258" s="96"/>
      <c r="H258" s="96"/>
      <c r="I258" s="96"/>
      <c r="J258" s="96"/>
    </row>
    <row r="259" spans="1:10" ht="15.75">
      <c r="A259" s="96"/>
      <c r="B259" s="96"/>
      <c r="C259" s="96"/>
      <c r="D259" s="96"/>
      <c r="E259" s="96"/>
      <c r="F259" s="96"/>
      <c r="G259" s="96"/>
      <c r="H259" s="96"/>
      <c r="I259" s="96"/>
      <c r="J259" s="96"/>
    </row>
    <row r="260" spans="1:10" ht="15.75">
      <c r="A260" s="96"/>
      <c r="B260" s="96"/>
      <c r="C260" s="96"/>
      <c r="D260" s="96"/>
      <c r="E260" s="96"/>
      <c r="F260" s="96"/>
      <c r="G260" s="96"/>
      <c r="H260" s="96"/>
      <c r="I260" s="96"/>
      <c r="J260" s="96"/>
    </row>
    <row r="261" spans="1:10" ht="15.75">
      <c r="A261" s="96"/>
      <c r="B261" s="96"/>
      <c r="C261" s="96"/>
      <c r="D261" s="96"/>
      <c r="E261" s="96"/>
      <c r="F261" s="96"/>
      <c r="G261" s="96"/>
      <c r="H261" s="96"/>
      <c r="I261" s="96"/>
      <c r="J261" s="96"/>
    </row>
    <row r="262" spans="1:10" ht="15.75">
      <c r="A262" s="96"/>
      <c r="B262" s="96"/>
      <c r="C262" s="96"/>
      <c r="D262" s="96"/>
      <c r="E262" s="96"/>
      <c r="F262" s="96"/>
      <c r="G262" s="96"/>
      <c r="H262" s="96"/>
      <c r="I262" s="96"/>
      <c r="J262" s="96"/>
    </row>
    <row r="263" spans="1:10" ht="15.75">
      <c r="A263" s="96"/>
      <c r="B263" s="96"/>
      <c r="C263" s="96"/>
      <c r="D263" s="96"/>
      <c r="E263" s="96"/>
      <c r="F263" s="96"/>
      <c r="G263" s="96"/>
      <c r="H263" s="96"/>
      <c r="I263" s="96"/>
      <c r="J263" s="96"/>
    </row>
    <row r="264" spans="1:10" ht="15.75">
      <c r="A264" s="96"/>
      <c r="B264" s="96"/>
      <c r="C264" s="96"/>
      <c r="D264" s="96"/>
      <c r="E264" s="96"/>
      <c r="F264" s="96"/>
      <c r="G264" s="96"/>
      <c r="H264" s="96"/>
      <c r="I264" s="96"/>
      <c r="J264" s="96"/>
    </row>
    <row r="265" spans="1:10" ht="15.75">
      <c r="A265" s="96"/>
      <c r="B265" s="96"/>
      <c r="C265" s="96"/>
      <c r="D265" s="96"/>
      <c r="E265" s="96"/>
      <c r="F265" s="96"/>
      <c r="G265" s="96"/>
      <c r="H265" s="96"/>
      <c r="I265" s="96"/>
      <c r="J265" s="96"/>
    </row>
    <row r="266" spans="1:10" ht="15.75">
      <c r="A266" s="96"/>
      <c r="B266" s="96"/>
      <c r="C266" s="96"/>
      <c r="D266" s="96"/>
      <c r="E266" s="96"/>
      <c r="F266" s="96"/>
      <c r="G266" s="96"/>
      <c r="H266" s="96"/>
      <c r="I266" s="96"/>
      <c r="J266" s="96"/>
    </row>
    <row r="267" spans="1:10" ht="15.75">
      <c r="A267" s="96"/>
      <c r="B267" s="96"/>
      <c r="C267" s="96"/>
      <c r="D267" s="96"/>
      <c r="E267" s="96"/>
      <c r="F267" s="96"/>
      <c r="G267" s="96"/>
      <c r="H267" s="96"/>
      <c r="I267" s="96"/>
      <c r="J267" s="96"/>
    </row>
    <row r="268" spans="1:10" ht="15.75">
      <c r="A268" s="96"/>
      <c r="B268" s="96"/>
      <c r="C268" s="96"/>
      <c r="D268" s="96"/>
      <c r="E268" s="96"/>
      <c r="F268" s="96"/>
      <c r="G268" s="96"/>
      <c r="H268" s="96"/>
      <c r="I268" s="96"/>
      <c r="J268" s="96"/>
    </row>
    <row r="269" spans="1:10" ht="15.75">
      <c r="A269" s="96"/>
      <c r="B269" s="96"/>
      <c r="C269" s="96"/>
      <c r="D269" s="96"/>
      <c r="E269" s="96"/>
      <c r="F269" s="96"/>
      <c r="G269" s="96"/>
      <c r="H269" s="96"/>
      <c r="I269" s="96"/>
      <c r="J269" s="96"/>
    </row>
    <row r="270" spans="1:10" ht="15.75">
      <c r="A270" s="96"/>
      <c r="B270" s="96"/>
      <c r="C270" s="96"/>
      <c r="D270" s="96"/>
      <c r="E270" s="96"/>
      <c r="F270" s="96"/>
      <c r="G270" s="96"/>
      <c r="H270" s="96"/>
      <c r="I270" s="96"/>
      <c r="J270" s="96"/>
    </row>
    <row r="271" spans="1:10" ht="15.75">
      <c r="A271" s="96"/>
      <c r="B271" s="96"/>
      <c r="C271" s="96"/>
      <c r="D271" s="96"/>
      <c r="E271" s="96"/>
      <c r="F271" s="96"/>
      <c r="G271" s="96"/>
      <c r="H271" s="96"/>
      <c r="I271" s="96"/>
      <c r="J271" s="96"/>
    </row>
    <row r="272" spans="1:10" ht="15.75">
      <c r="A272" s="96"/>
      <c r="B272" s="96"/>
      <c r="C272" s="96"/>
      <c r="D272" s="96"/>
      <c r="E272" s="96"/>
      <c r="F272" s="96"/>
      <c r="G272" s="96"/>
      <c r="H272" s="96"/>
      <c r="I272" s="96"/>
      <c r="J272" s="96"/>
    </row>
    <row r="273" spans="1:10" ht="15.75">
      <c r="A273" s="96"/>
      <c r="B273" s="96"/>
      <c r="C273" s="96"/>
      <c r="D273" s="96"/>
      <c r="E273" s="96"/>
      <c r="F273" s="96"/>
      <c r="G273" s="96"/>
      <c r="H273" s="96"/>
      <c r="I273" s="96"/>
      <c r="J273" s="96"/>
    </row>
    <row r="274" spans="1:10" ht="15.75">
      <c r="A274" s="96"/>
      <c r="B274" s="96"/>
      <c r="C274" s="96"/>
      <c r="D274" s="96"/>
      <c r="E274" s="96"/>
      <c r="F274" s="96"/>
      <c r="G274" s="96"/>
      <c r="H274" s="96"/>
      <c r="I274" s="96"/>
      <c r="J274" s="96"/>
    </row>
    <row r="275" spans="1:10" ht="15.75">
      <c r="A275" s="96"/>
      <c r="B275" s="96"/>
      <c r="C275" s="96"/>
      <c r="D275" s="96"/>
      <c r="E275" s="96"/>
      <c r="F275" s="96"/>
      <c r="G275" s="96"/>
      <c r="H275" s="96"/>
      <c r="I275" s="96"/>
      <c r="J275" s="96"/>
    </row>
    <row r="276" spans="1:10" ht="15.75">
      <c r="A276" s="96"/>
      <c r="B276" s="96"/>
      <c r="C276" s="96"/>
      <c r="D276" s="96"/>
      <c r="E276" s="96"/>
      <c r="F276" s="96"/>
      <c r="G276" s="96"/>
      <c r="H276" s="96"/>
      <c r="I276" s="96"/>
      <c r="J276" s="96"/>
    </row>
    <row r="277" spans="1:10" ht="15.75">
      <c r="A277" s="96"/>
      <c r="B277" s="96"/>
      <c r="C277" s="96"/>
      <c r="D277" s="96"/>
      <c r="E277" s="96"/>
      <c r="F277" s="96"/>
      <c r="G277" s="96"/>
      <c r="H277" s="96"/>
      <c r="I277" s="96"/>
      <c r="J277" s="96"/>
    </row>
    <row r="278" spans="1:10" ht="15.75">
      <c r="A278" s="96"/>
      <c r="B278" s="96"/>
      <c r="C278" s="96"/>
      <c r="D278" s="96"/>
      <c r="E278" s="96"/>
      <c r="F278" s="96"/>
      <c r="G278" s="96"/>
      <c r="H278" s="96"/>
      <c r="I278" s="96"/>
      <c r="J278" s="96"/>
    </row>
    <row r="279" spans="1:10" ht="15.75">
      <c r="A279" s="96"/>
      <c r="B279" s="96"/>
      <c r="C279" s="96"/>
      <c r="D279" s="96"/>
      <c r="E279" s="96"/>
      <c r="F279" s="96"/>
      <c r="G279" s="96"/>
      <c r="H279" s="96"/>
      <c r="I279" s="96"/>
      <c r="J279" s="96"/>
    </row>
    <row r="280" spans="1:10" ht="15.75">
      <c r="A280" s="96"/>
      <c r="B280" s="96"/>
      <c r="C280" s="96"/>
      <c r="D280" s="96"/>
      <c r="E280" s="96"/>
      <c r="F280" s="96"/>
      <c r="G280" s="96"/>
      <c r="H280" s="96"/>
      <c r="I280" s="96"/>
      <c r="J280" s="96"/>
    </row>
    <row r="281" spans="1:10" ht="15.75">
      <c r="A281" s="96"/>
      <c r="B281" s="96"/>
      <c r="C281" s="96"/>
      <c r="D281" s="96"/>
      <c r="E281" s="96"/>
      <c r="F281" s="96"/>
      <c r="G281" s="96"/>
      <c r="H281" s="96"/>
      <c r="I281" s="96"/>
      <c r="J281" s="96"/>
    </row>
    <row r="282" spans="1:10" ht="15.75">
      <c r="A282" s="96"/>
      <c r="B282" s="96"/>
      <c r="C282" s="96"/>
      <c r="D282" s="96"/>
      <c r="E282" s="96"/>
      <c r="F282" s="96"/>
      <c r="G282" s="96"/>
      <c r="H282" s="96"/>
      <c r="I282" s="96"/>
      <c r="J282" s="96"/>
    </row>
    <row r="283" spans="1:10" ht="15.75">
      <c r="A283" s="96"/>
      <c r="B283" s="96"/>
      <c r="C283" s="96"/>
      <c r="D283" s="96"/>
      <c r="E283" s="96"/>
      <c r="F283" s="96"/>
      <c r="G283" s="96"/>
      <c r="H283" s="96"/>
      <c r="I283" s="96"/>
      <c r="J283" s="96"/>
    </row>
    <row r="284" spans="1:10" ht="15.75">
      <c r="A284" s="96"/>
      <c r="B284" s="96"/>
      <c r="C284" s="96"/>
      <c r="D284" s="96"/>
      <c r="E284" s="96"/>
      <c r="F284" s="96"/>
      <c r="G284" s="96"/>
      <c r="H284" s="96"/>
      <c r="I284" s="96"/>
      <c r="J284" s="96"/>
    </row>
    <row r="285" spans="1:10" ht="15.75">
      <c r="A285" s="96"/>
      <c r="B285" s="96"/>
      <c r="C285" s="96"/>
      <c r="D285" s="96"/>
      <c r="E285" s="96"/>
      <c r="F285" s="96"/>
      <c r="G285" s="96"/>
      <c r="H285" s="96"/>
      <c r="I285" s="96"/>
      <c r="J285" s="96"/>
    </row>
    <row r="286" spans="1:10" ht="15.75">
      <c r="A286" s="96"/>
      <c r="B286" s="96"/>
      <c r="C286" s="96"/>
      <c r="D286" s="96"/>
      <c r="E286" s="96"/>
      <c r="F286" s="96"/>
      <c r="G286" s="96"/>
      <c r="H286" s="96"/>
      <c r="I286" s="96"/>
      <c r="J286" s="96"/>
    </row>
    <row r="287" spans="1:10" ht="15.75">
      <c r="A287" s="96"/>
      <c r="B287" s="96"/>
      <c r="C287" s="96"/>
      <c r="D287" s="96"/>
      <c r="E287" s="96"/>
      <c r="F287" s="96"/>
      <c r="G287" s="96"/>
      <c r="H287" s="96"/>
      <c r="I287" s="96"/>
      <c r="J287" s="96"/>
    </row>
    <row r="288" spans="1:10" ht="15.75">
      <c r="A288" s="96"/>
      <c r="B288" s="96"/>
      <c r="C288" s="96"/>
      <c r="D288" s="96"/>
      <c r="E288" s="96"/>
      <c r="F288" s="96"/>
      <c r="G288" s="96"/>
      <c r="H288" s="96"/>
      <c r="I288" s="96"/>
      <c r="J288" s="96"/>
    </row>
    <row r="289" spans="1:10" ht="15.75">
      <c r="A289" s="96"/>
      <c r="B289" s="96"/>
      <c r="C289" s="96"/>
      <c r="D289" s="96"/>
      <c r="E289" s="96"/>
      <c r="F289" s="96"/>
      <c r="G289" s="96"/>
      <c r="H289" s="96"/>
      <c r="I289" s="96"/>
      <c r="J289" s="96"/>
    </row>
    <row r="290" spans="1:10" ht="15.75">
      <c r="A290" s="96"/>
      <c r="B290" s="96"/>
      <c r="C290" s="96"/>
      <c r="D290" s="96"/>
      <c r="E290" s="96"/>
      <c r="F290" s="96"/>
      <c r="G290" s="96"/>
      <c r="H290" s="96"/>
      <c r="I290" s="96"/>
      <c r="J290" s="96"/>
    </row>
    <row r="291" spans="1:10" ht="15.75">
      <c r="A291" s="96"/>
      <c r="B291" s="96"/>
      <c r="C291" s="96"/>
      <c r="D291" s="96"/>
      <c r="E291" s="96"/>
      <c r="F291" s="96"/>
      <c r="G291" s="96"/>
      <c r="H291" s="96"/>
      <c r="I291" s="96"/>
      <c r="J291" s="96"/>
    </row>
    <row r="292" spans="1:10" ht="15.75">
      <c r="A292" s="96"/>
      <c r="B292" s="96"/>
      <c r="C292" s="96"/>
      <c r="D292" s="96"/>
      <c r="E292" s="96"/>
      <c r="F292" s="96"/>
      <c r="G292" s="96"/>
      <c r="H292" s="96"/>
      <c r="I292" s="96"/>
      <c r="J292" s="96"/>
    </row>
    <row r="293" spans="1:10" ht="15.75">
      <c r="A293" s="96"/>
      <c r="B293" s="96"/>
      <c r="C293" s="96"/>
      <c r="D293" s="96"/>
      <c r="E293" s="96"/>
      <c r="F293" s="96"/>
      <c r="G293" s="96"/>
      <c r="H293" s="96"/>
      <c r="I293" s="96"/>
      <c r="J293" s="96"/>
    </row>
    <row r="294" spans="1:10" ht="15.75">
      <c r="A294" s="96"/>
      <c r="B294" s="96"/>
      <c r="C294" s="96"/>
      <c r="D294" s="96"/>
      <c r="E294" s="96"/>
      <c r="F294" s="96"/>
      <c r="G294" s="96"/>
      <c r="H294" s="96"/>
      <c r="I294" s="96"/>
      <c r="J294" s="96"/>
    </row>
    <row r="295" spans="1:10" ht="15.75">
      <c r="A295" s="96"/>
      <c r="B295" s="96"/>
      <c r="C295" s="96"/>
      <c r="D295" s="96"/>
      <c r="E295" s="96"/>
      <c r="F295" s="96"/>
      <c r="G295" s="96"/>
      <c r="H295" s="96"/>
      <c r="I295" s="96"/>
      <c r="J295" s="96"/>
    </row>
    <row r="296" spans="1:10" ht="15.75">
      <c r="A296" s="96"/>
      <c r="B296" s="96"/>
      <c r="C296" s="96"/>
      <c r="D296" s="96"/>
      <c r="E296" s="96"/>
      <c r="F296" s="96"/>
      <c r="G296" s="96"/>
      <c r="H296" s="96"/>
      <c r="I296" s="96"/>
      <c r="J296" s="96"/>
    </row>
    <row r="297" spans="1:10" ht="15.75">
      <c r="A297" s="96"/>
      <c r="B297" s="96"/>
      <c r="C297" s="96"/>
      <c r="D297" s="96"/>
      <c r="E297" s="96"/>
      <c r="F297" s="96"/>
      <c r="G297" s="96"/>
      <c r="H297" s="96"/>
      <c r="I297" s="96"/>
      <c r="J297" s="96"/>
    </row>
    <row r="298" spans="1:10" ht="15.75">
      <c r="A298" s="96"/>
      <c r="B298" s="96"/>
      <c r="C298" s="96"/>
      <c r="D298" s="96"/>
      <c r="E298" s="96"/>
      <c r="F298" s="96"/>
      <c r="G298" s="96"/>
      <c r="H298" s="96"/>
      <c r="I298" s="96"/>
      <c r="J298" s="96"/>
    </row>
    <row r="299" spans="1:10" ht="15.75">
      <c r="A299" s="96"/>
      <c r="B299" s="96"/>
      <c r="C299" s="96"/>
      <c r="D299" s="96"/>
      <c r="E299" s="96"/>
      <c r="F299" s="96"/>
      <c r="G299" s="96"/>
      <c r="H299" s="96"/>
      <c r="I299" s="96"/>
      <c r="J299" s="96"/>
    </row>
    <row r="300" spans="1:10" ht="15.75">
      <c r="A300" s="96"/>
      <c r="B300" s="96"/>
      <c r="C300" s="96"/>
      <c r="D300" s="96"/>
      <c r="E300" s="96"/>
      <c r="F300" s="96"/>
      <c r="G300" s="96"/>
      <c r="H300" s="96"/>
      <c r="I300" s="96"/>
      <c r="J300" s="96"/>
    </row>
    <row r="301" spans="1:10" ht="15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</row>
    <row r="302" spans="1:10" ht="15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</row>
    <row r="303" spans="1:10" ht="15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</row>
    <row r="304" spans="1:10" ht="15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</row>
    <row r="305" spans="1:10" ht="15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</row>
    <row r="306" spans="1:10" ht="15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</row>
    <row r="307" spans="1:10" ht="15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</row>
    <row r="308" spans="1:10" ht="15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</row>
    <row r="309" spans="1:10" ht="15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</row>
    <row r="310" spans="1:10" ht="15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</row>
    <row r="311" spans="1:10" ht="15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</row>
    <row r="312" spans="1:10" ht="15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</row>
    <row r="313" spans="1:10" ht="15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</row>
    <row r="314" spans="1:10" ht="15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</row>
    <row r="315" spans="1:10" ht="15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</row>
    <row r="316" spans="1:10" ht="15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</row>
    <row r="317" spans="1:10" ht="15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</row>
    <row r="318" spans="1:10" ht="15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</row>
    <row r="319" spans="1:10" ht="15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</row>
    <row r="320" spans="1:10" ht="15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</row>
    <row r="321" spans="1:10" ht="15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</row>
    <row r="322" spans="1:10" ht="15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</row>
    <row r="323" spans="1:10" ht="15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</row>
    <row r="324" spans="1:10" ht="15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</row>
    <row r="325" spans="1:10" ht="15.75">
      <c r="A325" s="96"/>
      <c r="B325" s="96"/>
      <c r="C325" s="96"/>
      <c r="D325" s="96"/>
      <c r="E325" s="96"/>
      <c r="F325" s="96"/>
      <c r="G325" s="96"/>
      <c r="H325" s="96"/>
      <c r="I325" s="96"/>
      <c r="J325" s="96"/>
    </row>
    <row r="326" spans="1:10" ht="15.75">
      <c r="A326" s="96"/>
      <c r="B326" s="96"/>
      <c r="C326" s="96"/>
      <c r="D326" s="96"/>
      <c r="E326" s="96"/>
      <c r="F326" s="96"/>
      <c r="G326" s="96"/>
      <c r="H326" s="96"/>
      <c r="I326" s="96"/>
      <c r="J326" s="96"/>
    </row>
    <row r="327" spans="1:10" ht="15.75">
      <c r="A327" s="96"/>
      <c r="B327" s="96"/>
      <c r="C327" s="96"/>
      <c r="D327" s="96"/>
      <c r="E327" s="96"/>
      <c r="F327" s="96"/>
      <c r="G327" s="96"/>
      <c r="H327" s="96"/>
      <c r="I327" s="96"/>
      <c r="J327" s="96"/>
    </row>
    <row r="328" spans="1:10" ht="15.75">
      <c r="A328" s="96"/>
      <c r="B328" s="96"/>
      <c r="C328" s="96"/>
      <c r="D328" s="96"/>
      <c r="E328" s="96"/>
      <c r="F328" s="96"/>
      <c r="G328" s="96"/>
      <c r="H328" s="96"/>
      <c r="I328" s="96"/>
      <c r="J328" s="96"/>
    </row>
    <row r="329" spans="1:10" ht="15.75">
      <c r="A329" s="96"/>
      <c r="B329" s="96"/>
      <c r="C329" s="96"/>
      <c r="D329" s="96"/>
      <c r="E329" s="96"/>
      <c r="F329" s="96"/>
      <c r="G329" s="96"/>
      <c r="H329" s="96"/>
      <c r="I329" s="96"/>
      <c r="J329" s="96"/>
    </row>
    <row r="330" spans="1:10" ht="15.75">
      <c r="A330" s="96"/>
      <c r="B330" s="96"/>
      <c r="C330" s="96"/>
      <c r="D330" s="96"/>
      <c r="E330" s="96"/>
      <c r="F330" s="96"/>
      <c r="G330" s="96"/>
      <c r="H330" s="96"/>
      <c r="I330" s="96"/>
      <c r="J330" s="96"/>
    </row>
    <row r="331" spans="1:10" ht="15.75">
      <c r="A331" s="96"/>
      <c r="B331" s="96"/>
      <c r="C331" s="96"/>
      <c r="D331" s="96"/>
      <c r="E331" s="96"/>
      <c r="F331" s="96"/>
      <c r="G331" s="96"/>
      <c r="H331" s="96"/>
      <c r="I331" s="96"/>
      <c r="J331" s="96"/>
    </row>
    <row r="332" spans="1:10" ht="15.75">
      <c r="A332" s="96"/>
      <c r="B332" s="96"/>
      <c r="C332" s="96"/>
      <c r="D332" s="96"/>
      <c r="E332" s="96"/>
      <c r="F332" s="96"/>
      <c r="G332" s="96"/>
      <c r="H332" s="96"/>
      <c r="I332" s="96"/>
      <c r="J332" s="96"/>
    </row>
    <row r="333" spans="1:10" ht="15.75">
      <c r="A333" s="96"/>
      <c r="B333" s="96"/>
      <c r="C333" s="96"/>
      <c r="D333" s="96"/>
      <c r="E333" s="96"/>
      <c r="F333" s="96"/>
      <c r="G333" s="96"/>
      <c r="H333" s="96"/>
      <c r="I333" s="96"/>
      <c r="J333" s="96"/>
    </row>
    <row r="334" spans="1:10" ht="15.75">
      <c r="A334" s="96"/>
      <c r="B334" s="96"/>
      <c r="C334" s="96"/>
      <c r="D334" s="96"/>
      <c r="E334" s="96"/>
      <c r="F334" s="96"/>
      <c r="G334" s="96"/>
      <c r="H334" s="96"/>
      <c r="I334" s="96"/>
      <c r="J334" s="96"/>
    </row>
    <row r="335" spans="1:10" ht="15.75">
      <c r="A335" s="96"/>
      <c r="B335" s="96"/>
      <c r="C335" s="96"/>
      <c r="D335" s="96"/>
      <c r="E335" s="96"/>
      <c r="F335" s="96"/>
      <c r="G335" s="96"/>
      <c r="H335" s="96"/>
      <c r="I335" s="96"/>
      <c r="J335" s="96"/>
    </row>
    <row r="336" spans="1:10" ht="15.75">
      <c r="A336" s="96"/>
      <c r="B336" s="96"/>
      <c r="C336" s="96"/>
      <c r="D336" s="96"/>
      <c r="E336" s="96"/>
      <c r="F336" s="96"/>
      <c r="G336" s="96"/>
      <c r="H336" s="96"/>
      <c r="I336" s="96"/>
      <c r="J336" s="96"/>
    </row>
    <row r="337" spans="1:10" ht="15.75">
      <c r="A337" s="96"/>
      <c r="B337" s="96"/>
      <c r="C337" s="96"/>
      <c r="D337" s="96"/>
      <c r="E337" s="96"/>
      <c r="F337" s="96"/>
      <c r="G337" s="96"/>
      <c r="H337" s="96"/>
      <c r="I337" s="96"/>
      <c r="J337" s="96"/>
    </row>
    <row r="338" spans="1:10" ht="15.75">
      <c r="A338" s="96"/>
      <c r="B338" s="96"/>
      <c r="C338" s="96"/>
      <c r="D338" s="96"/>
      <c r="E338" s="96"/>
      <c r="F338" s="96"/>
      <c r="G338" s="96"/>
      <c r="H338" s="96"/>
      <c r="I338" s="96"/>
      <c r="J338" s="96"/>
    </row>
    <row r="339" spans="1:10" ht="15.75">
      <c r="A339" s="96"/>
      <c r="B339" s="96"/>
      <c r="C339" s="96"/>
      <c r="D339" s="96"/>
      <c r="E339" s="96"/>
      <c r="F339" s="96"/>
      <c r="G339" s="96"/>
      <c r="H339" s="96"/>
      <c r="I339" s="96"/>
      <c r="J339" s="96"/>
    </row>
    <row r="340" spans="1:10" ht="15.75">
      <c r="A340" s="96"/>
      <c r="B340" s="96"/>
      <c r="C340" s="96"/>
      <c r="D340" s="96"/>
      <c r="E340" s="96"/>
      <c r="F340" s="96"/>
      <c r="G340" s="96"/>
      <c r="H340" s="96"/>
      <c r="I340" s="96"/>
      <c r="J340" s="96"/>
    </row>
    <row r="341" spans="1:10" ht="15.75">
      <c r="A341" s="96"/>
      <c r="B341" s="96"/>
      <c r="C341" s="96"/>
      <c r="D341" s="96"/>
      <c r="E341" s="96"/>
      <c r="F341" s="96"/>
      <c r="G341" s="96"/>
      <c r="H341" s="96"/>
      <c r="I341" s="96"/>
      <c r="J341" s="96"/>
    </row>
    <row r="342" spans="1:10" ht="15.75">
      <c r="A342" s="96"/>
      <c r="B342" s="96"/>
      <c r="C342" s="96"/>
      <c r="D342" s="96"/>
      <c r="E342" s="96"/>
      <c r="F342" s="96"/>
      <c r="G342" s="96"/>
      <c r="H342" s="96"/>
      <c r="I342" s="96"/>
      <c r="J342" s="96"/>
    </row>
    <row r="343" spans="1:10" ht="15.75">
      <c r="A343" s="96"/>
      <c r="B343" s="96"/>
      <c r="C343" s="96"/>
      <c r="D343" s="96"/>
      <c r="E343" s="96"/>
      <c r="F343" s="96"/>
      <c r="G343" s="96"/>
      <c r="H343" s="96"/>
      <c r="I343" s="96"/>
      <c r="J343" s="96"/>
    </row>
    <row r="344" spans="1:10" ht="15.75">
      <c r="A344" s="96"/>
      <c r="B344" s="96"/>
      <c r="C344" s="96"/>
      <c r="D344" s="96"/>
      <c r="E344" s="96"/>
      <c r="F344" s="96"/>
      <c r="G344" s="96"/>
      <c r="H344" s="96"/>
      <c r="I344" s="96"/>
      <c r="J344" s="96"/>
    </row>
    <row r="345" spans="1:10" ht="15.75">
      <c r="A345" s="96"/>
      <c r="B345" s="96"/>
      <c r="C345" s="96"/>
      <c r="D345" s="96"/>
      <c r="E345" s="96"/>
      <c r="F345" s="96"/>
      <c r="G345" s="96"/>
      <c r="H345" s="96"/>
      <c r="I345" s="96"/>
      <c r="J345" s="96"/>
    </row>
    <row r="346" spans="1:10" ht="15.75">
      <c r="A346" s="96"/>
      <c r="B346" s="96"/>
      <c r="C346" s="96"/>
      <c r="D346" s="96"/>
      <c r="E346" s="96"/>
      <c r="F346" s="96"/>
      <c r="G346" s="96"/>
      <c r="H346" s="96"/>
      <c r="I346" s="96"/>
      <c r="J346" s="96"/>
    </row>
    <row r="347" spans="1:10" ht="15.75">
      <c r="A347" s="96"/>
      <c r="B347" s="96"/>
      <c r="C347" s="96"/>
      <c r="D347" s="96"/>
      <c r="E347" s="96"/>
      <c r="F347" s="96"/>
      <c r="G347" s="96"/>
      <c r="H347" s="96"/>
      <c r="I347" s="96"/>
      <c r="J347" s="96"/>
    </row>
    <row r="348" spans="1:10" ht="15.75">
      <c r="A348" s="96"/>
      <c r="B348" s="96"/>
      <c r="C348" s="96"/>
      <c r="D348" s="96"/>
      <c r="E348" s="96"/>
      <c r="F348" s="96"/>
      <c r="G348" s="96"/>
      <c r="H348" s="96"/>
      <c r="I348" s="96"/>
      <c r="J348" s="96"/>
    </row>
    <row r="349" spans="1:10" ht="15.75">
      <c r="A349" s="96"/>
      <c r="B349" s="96"/>
      <c r="C349" s="96"/>
      <c r="D349" s="96"/>
      <c r="E349" s="96"/>
      <c r="F349" s="96"/>
      <c r="G349" s="96"/>
      <c r="H349" s="96"/>
      <c r="I349" s="96"/>
      <c r="J349" s="96"/>
    </row>
    <row r="350" spans="1:10" ht="15.75">
      <c r="A350" s="96"/>
      <c r="B350" s="96"/>
      <c r="C350" s="96"/>
      <c r="D350" s="96"/>
      <c r="E350" s="96"/>
      <c r="F350" s="96"/>
      <c r="G350" s="96"/>
      <c r="H350" s="96"/>
      <c r="I350" s="96"/>
      <c r="J350" s="96"/>
    </row>
    <row r="351" spans="1:10" ht="15.75">
      <c r="A351" s="96"/>
      <c r="B351" s="96"/>
      <c r="C351" s="96"/>
      <c r="D351" s="96"/>
      <c r="E351" s="96"/>
      <c r="F351" s="96"/>
      <c r="G351" s="96"/>
      <c r="H351" s="96"/>
      <c r="I351" s="96"/>
      <c r="J351" s="96"/>
    </row>
    <row r="352" spans="1:10" ht="15.75">
      <c r="A352" s="96"/>
      <c r="B352" s="96"/>
      <c r="C352" s="96"/>
      <c r="D352" s="96"/>
      <c r="E352" s="96"/>
      <c r="F352" s="96"/>
      <c r="G352" s="96"/>
      <c r="H352" s="96"/>
      <c r="I352" s="96"/>
      <c r="J352" s="96"/>
    </row>
    <row r="353" spans="1:10" ht="15.75">
      <c r="A353" s="96"/>
      <c r="B353" s="96"/>
      <c r="C353" s="96"/>
      <c r="D353" s="96"/>
      <c r="E353" s="96"/>
      <c r="F353" s="96"/>
      <c r="G353" s="96"/>
      <c r="H353" s="96"/>
      <c r="I353" s="96"/>
      <c r="J353" s="96"/>
    </row>
    <row r="354" spans="1:10" ht="15.75">
      <c r="A354" s="96"/>
      <c r="B354" s="96"/>
      <c r="C354" s="96"/>
      <c r="D354" s="96"/>
      <c r="E354" s="96"/>
      <c r="F354" s="96"/>
      <c r="G354" s="96"/>
      <c r="H354" s="96"/>
      <c r="I354" s="96"/>
      <c r="J354" s="96"/>
    </row>
    <row r="355" spans="1:10" ht="15.75">
      <c r="A355" s="96"/>
      <c r="B355" s="96"/>
      <c r="C355" s="96"/>
      <c r="D355" s="96"/>
      <c r="E355" s="96"/>
      <c r="F355" s="96"/>
      <c r="G355" s="96"/>
      <c r="H355" s="96"/>
      <c r="I355" s="96"/>
      <c r="J355" s="96"/>
    </row>
    <row r="356" spans="1:10" ht="15.75">
      <c r="A356" s="96"/>
      <c r="B356" s="96"/>
      <c r="C356" s="96"/>
      <c r="D356" s="96"/>
      <c r="E356" s="96"/>
      <c r="F356" s="96"/>
      <c r="G356" s="96"/>
      <c r="H356" s="96"/>
      <c r="I356" s="96"/>
      <c r="J356" s="96"/>
    </row>
    <row r="357" spans="1:10" ht="15.75">
      <c r="A357" s="96"/>
      <c r="B357" s="96"/>
      <c r="C357" s="96"/>
      <c r="D357" s="96"/>
      <c r="E357" s="96"/>
      <c r="F357" s="96"/>
      <c r="G357" s="96"/>
      <c r="H357" s="96"/>
      <c r="I357" s="96"/>
      <c r="J357" s="96"/>
    </row>
    <row r="358" spans="1:10" ht="15.75">
      <c r="A358" s="96"/>
      <c r="B358" s="96"/>
      <c r="C358" s="96"/>
      <c r="D358" s="96"/>
      <c r="E358" s="96"/>
      <c r="F358" s="96"/>
      <c r="G358" s="96"/>
      <c r="H358" s="96"/>
      <c r="I358" s="96"/>
      <c r="J358" s="96"/>
    </row>
    <row r="359" spans="1:10" ht="15.75">
      <c r="A359" s="96"/>
      <c r="B359" s="96"/>
      <c r="C359" s="96"/>
      <c r="D359" s="96"/>
      <c r="E359" s="96"/>
      <c r="F359" s="96"/>
      <c r="G359" s="96"/>
      <c r="H359" s="96"/>
      <c r="I359" s="96"/>
      <c r="J359" s="96"/>
    </row>
    <row r="360" spans="1:10" ht="15.75">
      <c r="A360" s="96"/>
      <c r="B360" s="96"/>
      <c r="C360" s="96"/>
      <c r="D360" s="96"/>
      <c r="E360" s="96"/>
      <c r="F360" s="96"/>
      <c r="G360" s="96"/>
      <c r="H360" s="96"/>
      <c r="I360" s="96"/>
      <c r="J360" s="96"/>
    </row>
    <row r="361" spans="1:10" ht="15.75">
      <c r="A361" s="96"/>
      <c r="B361" s="96"/>
      <c r="C361" s="96"/>
      <c r="D361" s="96"/>
      <c r="E361" s="96"/>
      <c r="F361" s="96"/>
      <c r="G361" s="96"/>
      <c r="H361" s="96"/>
      <c r="I361" s="96"/>
      <c r="J361" s="96"/>
    </row>
    <row r="362" spans="1:10" ht="15.75">
      <c r="A362" s="96"/>
      <c r="B362" s="96"/>
      <c r="C362" s="96"/>
      <c r="D362" s="96"/>
      <c r="E362" s="96"/>
      <c r="F362" s="96"/>
      <c r="G362" s="96"/>
      <c r="H362" s="96"/>
      <c r="I362" s="96"/>
      <c r="J362" s="96"/>
    </row>
    <row r="363" spans="1:10" ht="15.75">
      <c r="A363" s="96"/>
      <c r="B363" s="96"/>
      <c r="C363" s="96"/>
      <c r="D363" s="96"/>
      <c r="E363" s="96"/>
      <c r="F363" s="96"/>
      <c r="G363" s="96"/>
      <c r="H363" s="96"/>
      <c r="I363" s="96"/>
      <c r="J363" s="96"/>
    </row>
    <row r="364" spans="1:10" ht="15.75">
      <c r="A364" s="96"/>
      <c r="B364" s="96"/>
      <c r="C364" s="96"/>
      <c r="D364" s="96"/>
      <c r="E364" s="96"/>
      <c r="F364" s="96"/>
      <c r="G364" s="96"/>
      <c r="H364" s="96"/>
      <c r="I364" s="96"/>
      <c r="J364" s="96"/>
    </row>
    <row r="365" spans="1:10" ht="15.75">
      <c r="A365" s="96"/>
      <c r="B365" s="96"/>
      <c r="C365" s="96"/>
      <c r="D365" s="96"/>
      <c r="E365" s="96"/>
      <c r="F365" s="96"/>
      <c r="G365" s="96"/>
      <c r="H365" s="96"/>
      <c r="I365" s="96"/>
      <c r="J365" s="96"/>
    </row>
    <row r="366" spans="1:10" ht="15.75">
      <c r="A366" s="96"/>
      <c r="B366" s="96"/>
      <c r="C366" s="96"/>
      <c r="D366" s="96"/>
      <c r="E366" s="96"/>
      <c r="F366" s="96"/>
      <c r="G366" s="96"/>
      <c r="H366" s="96"/>
      <c r="I366" s="96"/>
      <c r="J366" s="96"/>
    </row>
    <row r="367" spans="1:10" ht="15.75">
      <c r="A367" s="96"/>
      <c r="B367" s="96"/>
      <c r="C367" s="96"/>
      <c r="D367" s="96"/>
      <c r="E367" s="96"/>
      <c r="F367" s="96"/>
      <c r="G367" s="96"/>
      <c r="H367" s="96"/>
      <c r="I367" s="96"/>
      <c r="J367" s="96"/>
    </row>
    <row r="368" spans="1:10" ht="15.75">
      <c r="A368" s="96"/>
      <c r="B368" s="96"/>
      <c r="C368" s="96"/>
      <c r="D368" s="96"/>
      <c r="E368" s="96"/>
      <c r="F368" s="96"/>
      <c r="G368" s="96"/>
      <c r="H368" s="96"/>
      <c r="I368" s="96"/>
      <c r="J368" s="96"/>
    </row>
    <row r="369" spans="1:10" ht="15.75">
      <c r="A369" s="96"/>
      <c r="B369" s="96"/>
      <c r="C369" s="96"/>
      <c r="D369" s="96"/>
      <c r="E369" s="96"/>
      <c r="F369" s="96"/>
      <c r="G369" s="96"/>
      <c r="H369" s="96"/>
      <c r="I369" s="96"/>
      <c r="J369" s="96"/>
    </row>
    <row r="370" spans="1:10" ht="15.75">
      <c r="A370" s="96"/>
      <c r="B370" s="96"/>
      <c r="C370" s="96"/>
      <c r="D370" s="96"/>
      <c r="E370" s="96"/>
      <c r="F370" s="96"/>
      <c r="G370" s="96"/>
      <c r="H370" s="96"/>
      <c r="I370" s="96"/>
      <c r="J370" s="96"/>
    </row>
    <row r="371" spans="1:10" ht="15.75">
      <c r="A371" s="96"/>
      <c r="B371" s="96"/>
      <c r="C371" s="96"/>
      <c r="D371" s="96"/>
      <c r="E371" s="96"/>
      <c r="F371" s="96"/>
      <c r="G371" s="96"/>
      <c r="H371" s="96"/>
      <c r="I371" s="96"/>
      <c r="J371" s="96"/>
    </row>
    <row r="372" spans="1:10" ht="15.75">
      <c r="A372" s="96"/>
      <c r="B372" s="96"/>
      <c r="C372" s="96"/>
      <c r="D372" s="96"/>
      <c r="E372" s="96"/>
      <c r="F372" s="96"/>
      <c r="G372" s="96"/>
      <c r="H372" s="96"/>
      <c r="I372" s="96"/>
      <c r="J372" s="96"/>
    </row>
    <row r="373" spans="1:10" ht="15.75">
      <c r="A373" s="96"/>
      <c r="B373" s="96"/>
      <c r="C373" s="96"/>
      <c r="D373" s="96"/>
      <c r="E373" s="96"/>
      <c r="F373" s="96"/>
      <c r="G373" s="96"/>
      <c r="H373" s="96"/>
      <c r="I373" s="96"/>
      <c r="J373" s="96"/>
    </row>
    <row r="374" spans="1:10" ht="15.75">
      <c r="A374" s="96"/>
      <c r="B374" s="96"/>
      <c r="C374" s="96"/>
      <c r="D374" s="96"/>
      <c r="E374" s="96"/>
      <c r="F374" s="96"/>
      <c r="G374" s="96"/>
      <c r="H374" s="96"/>
      <c r="I374" s="96"/>
      <c r="J374" s="96"/>
    </row>
    <row r="375" spans="1:10" ht="15.75">
      <c r="A375" s="96"/>
      <c r="B375" s="96"/>
      <c r="C375" s="96"/>
      <c r="D375" s="96"/>
      <c r="E375" s="96"/>
      <c r="F375" s="96"/>
      <c r="G375" s="96"/>
      <c r="H375" s="96"/>
      <c r="I375" s="96"/>
      <c r="J375" s="96"/>
    </row>
    <row r="376" spans="1:10" ht="15.75">
      <c r="A376" s="96"/>
      <c r="B376" s="96"/>
      <c r="C376" s="96"/>
      <c r="D376" s="96"/>
      <c r="E376" s="96"/>
      <c r="F376" s="96"/>
      <c r="G376" s="96"/>
      <c r="H376" s="96"/>
      <c r="I376" s="96"/>
      <c r="J376" s="96"/>
    </row>
    <row r="377" spans="1:10" ht="15.75">
      <c r="A377" s="96"/>
      <c r="B377" s="96"/>
      <c r="C377" s="96"/>
      <c r="D377" s="96"/>
      <c r="E377" s="96"/>
      <c r="F377" s="96"/>
      <c r="G377" s="96"/>
      <c r="H377" s="96"/>
      <c r="I377" s="96"/>
      <c r="J377" s="96"/>
    </row>
    <row r="378" spans="1:10" ht="15.75">
      <c r="A378" s="96"/>
      <c r="B378" s="96"/>
      <c r="C378" s="96"/>
      <c r="D378" s="96"/>
      <c r="E378" s="96"/>
      <c r="F378" s="96"/>
      <c r="G378" s="96"/>
      <c r="H378" s="96"/>
      <c r="I378" s="96"/>
      <c r="J378" s="96"/>
    </row>
    <row r="379" spans="1:10" ht="15.75">
      <c r="A379" s="96"/>
      <c r="B379" s="96"/>
      <c r="C379" s="96"/>
      <c r="D379" s="96"/>
      <c r="E379" s="96"/>
      <c r="F379" s="96"/>
      <c r="G379" s="96"/>
      <c r="H379" s="96"/>
      <c r="I379" s="96"/>
      <c r="J379" s="96"/>
    </row>
    <row r="380" spans="1:10" ht="15.75">
      <c r="A380" s="96"/>
      <c r="B380" s="96"/>
      <c r="C380" s="96"/>
      <c r="D380" s="96"/>
      <c r="E380" s="96"/>
      <c r="F380" s="96"/>
      <c r="G380" s="96"/>
      <c r="H380" s="96"/>
      <c r="I380" s="96"/>
      <c r="J380" s="96"/>
    </row>
    <row r="381" spans="1:10" ht="15.75">
      <c r="A381" s="96"/>
      <c r="B381" s="96"/>
      <c r="C381" s="96"/>
      <c r="D381" s="96"/>
      <c r="E381" s="96"/>
      <c r="F381" s="96"/>
      <c r="G381" s="96"/>
      <c r="H381" s="96"/>
      <c r="I381" s="96"/>
      <c r="J381" s="96"/>
    </row>
    <row r="382" spans="1:10" ht="15.75">
      <c r="A382" s="96"/>
      <c r="B382" s="96"/>
      <c r="C382" s="96"/>
      <c r="D382" s="96"/>
      <c r="E382" s="96"/>
      <c r="F382" s="96"/>
      <c r="G382" s="96"/>
      <c r="H382" s="96"/>
      <c r="I382" s="96"/>
      <c r="J382" s="96"/>
    </row>
    <row r="383" spans="1:10" ht="15.75">
      <c r="A383" s="96"/>
      <c r="B383" s="96"/>
      <c r="C383" s="96"/>
      <c r="D383" s="96"/>
      <c r="E383" s="96"/>
      <c r="F383" s="96"/>
      <c r="G383" s="96"/>
      <c r="H383" s="96"/>
      <c r="I383" s="96"/>
      <c r="J383" s="96"/>
    </row>
    <row r="384" spans="1:10" ht="15.75">
      <c r="A384" s="96"/>
      <c r="B384" s="96"/>
      <c r="C384" s="96"/>
      <c r="D384" s="96"/>
      <c r="E384" s="96"/>
      <c r="F384" s="96"/>
      <c r="G384" s="96"/>
      <c r="H384" s="96"/>
      <c r="I384" s="96"/>
      <c r="J384" s="96"/>
    </row>
    <row r="385" spans="1:10" ht="15.75">
      <c r="A385" s="96"/>
      <c r="B385" s="96"/>
      <c r="C385" s="96"/>
      <c r="D385" s="96"/>
      <c r="E385" s="96"/>
      <c r="F385" s="96"/>
      <c r="G385" s="96"/>
      <c r="H385" s="96"/>
      <c r="I385" s="96"/>
      <c r="J385" s="96"/>
    </row>
    <row r="386" spans="1:10" ht="15.75">
      <c r="A386" s="96"/>
      <c r="B386" s="96"/>
      <c r="C386" s="96"/>
      <c r="D386" s="96"/>
      <c r="E386" s="96"/>
      <c r="F386" s="96"/>
      <c r="G386" s="96"/>
      <c r="H386" s="96"/>
      <c r="I386" s="96"/>
      <c r="J386" s="96"/>
    </row>
    <row r="387" spans="1:10" ht="15.75">
      <c r="A387" s="96"/>
      <c r="B387" s="96"/>
      <c r="C387" s="96"/>
      <c r="D387" s="96"/>
      <c r="E387" s="96"/>
      <c r="F387" s="96"/>
      <c r="G387" s="96"/>
      <c r="H387" s="96"/>
      <c r="I387" s="96"/>
      <c r="J387" s="96"/>
    </row>
    <row r="388" spans="1:10" ht="15.75">
      <c r="A388" s="96"/>
      <c r="B388" s="96"/>
      <c r="C388" s="96"/>
      <c r="D388" s="96"/>
      <c r="E388" s="96"/>
      <c r="F388" s="96"/>
      <c r="G388" s="96"/>
      <c r="H388" s="96"/>
      <c r="I388" s="96"/>
      <c r="J388" s="96"/>
    </row>
    <row r="389" spans="1:10" ht="15.75">
      <c r="A389" s="96"/>
      <c r="B389" s="96"/>
      <c r="C389" s="96"/>
      <c r="D389" s="96"/>
      <c r="E389" s="96"/>
      <c r="F389" s="96"/>
      <c r="G389" s="96"/>
      <c r="H389" s="96"/>
      <c r="I389" s="96"/>
      <c r="J389" s="96"/>
    </row>
    <row r="390" spans="1:10" ht="15.75">
      <c r="A390" s="96"/>
      <c r="B390" s="96"/>
      <c r="C390" s="96"/>
      <c r="D390" s="96"/>
      <c r="E390" s="96"/>
      <c r="F390" s="96"/>
      <c r="G390" s="96"/>
      <c r="H390" s="96"/>
      <c r="I390" s="96"/>
      <c r="J390" s="96"/>
    </row>
    <row r="391" spans="1:10" ht="15.75">
      <c r="A391" s="96"/>
      <c r="B391" s="96"/>
      <c r="C391" s="96"/>
      <c r="D391" s="96"/>
      <c r="E391" s="96"/>
      <c r="F391" s="96"/>
      <c r="G391" s="96"/>
      <c r="H391" s="96"/>
      <c r="I391" s="96"/>
      <c r="J391" s="96"/>
    </row>
    <row r="392" spans="1:10" ht="15.75">
      <c r="A392" s="96"/>
      <c r="B392" s="96"/>
      <c r="C392" s="96"/>
      <c r="D392" s="96"/>
      <c r="E392" s="96"/>
      <c r="F392" s="96"/>
      <c r="G392" s="96"/>
      <c r="H392" s="96"/>
      <c r="I392" s="96"/>
      <c r="J392" s="96"/>
    </row>
    <row r="393" spans="1:10" ht="15.75">
      <c r="A393" s="96"/>
      <c r="B393" s="96"/>
      <c r="C393" s="96"/>
      <c r="D393" s="96"/>
      <c r="E393" s="96"/>
      <c r="F393" s="96"/>
      <c r="G393" s="96"/>
      <c r="H393" s="96"/>
      <c r="I393" s="96"/>
      <c r="J393" s="96"/>
    </row>
    <row r="394" spans="1:10" ht="15.75">
      <c r="A394" s="96"/>
      <c r="B394" s="96"/>
      <c r="C394" s="96"/>
      <c r="D394" s="96"/>
      <c r="E394" s="96"/>
      <c r="F394" s="96"/>
      <c r="G394" s="96"/>
      <c r="H394" s="96"/>
      <c r="I394" s="96"/>
      <c r="J394" s="96"/>
    </row>
    <row r="395" spans="1:10" ht="15.75">
      <c r="A395" s="96"/>
      <c r="B395" s="96"/>
      <c r="C395" s="96"/>
      <c r="D395" s="96"/>
      <c r="E395" s="96"/>
      <c r="F395" s="96"/>
      <c r="G395" s="96"/>
      <c r="H395" s="96"/>
      <c r="I395" s="96"/>
      <c r="J395" s="96"/>
    </row>
    <row r="396" spans="1:10" ht="15.75">
      <c r="A396" s="96"/>
      <c r="B396" s="96"/>
      <c r="C396" s="96"/>
      <c r="D396" s="96"/>
      <c r="E396" s="96"/>
      <c r="F396" s="96"/>
      <c r="G396" s="96"/>
      <c r="H396" s="96"/>
      <c r="I396" s="96"/>
      <c r="J396" s="96"/>
    </row>
    <row r="397" spans="1:10" ht="15.75">
      <c r="A397" s="96"/>
      <c r="B397" s="96"/>
      <c r="C397" s="96"/>
      <c r="D397" s="96"/>
      <c r="E397" s="96"/>
      <c r="F397" s="96"/>
      <c r="G397" s="96"/>
      <c r="H397" s="96"/>
      <c r="I397" s="96"/>
      <c r="J397" s="96"/>
    </row>
    <row r="398" spans="1:10" ht="15.75">
      <c r="A398" s="96"/>
      <c r="B398" s="96"/>
      <c r="C398" s="96"/>
      <c r="D398" s="96"/>
      <c r="E398" s="96"/>
      <c r="F398" s="96"/>
      <c r="G398" s="96"/>
      <c r="H398" s="96"/>
      <c r="I398" s="96"/>
      <c r="J398" s="96"/>
    </row>
    <row r="399" spans="1:10" ht="15.75">
      <c r="A399" s="96"/>
      <c r="B399" s="96"/>
      <c r="C399" s="96"/>
      <c r="D399" s="96"/>
      <c r="E399" s="96"/>
      <c r="F399" s="96"/>
      <c r="G399" s="96"/>
      <c r="H399" s="96"/>
      <c r="I399" s="96"/>
      <c r="J399" s="96"/>
    </row>
    <row r="400" spans="1:10" ht="15.75">
      <c r="A400" s="96"/>
      <c r="B400" s="96"/>
      <c r="C400" s="96"/>
      <c r="D400" s="96"/>
      <c r="E400" s="96"/>
      <c r="F400" s="96"/>
      <c r="G400" s="96"/>
      <c r="H400" s="96"/>
      <c r="I400" s="96"/>
      <c r="J400" s="96"/>
    </row>
    <row r="401" spans="1:10" ht="15.75">
      <c r="A401" s="96"/>
      <c r="B401" s="96"/>
      <c r="C401" s="96"/>
      <c r="D401" s="96"/>
      <c r="E401" s="96"/>
      <c r="F401" s="96"/>
      <c r="G401" s="96"/>
      <c r="H401" s="96"/>
      <c r="I401" s="96"/>
      <c r="J401" s="96"/>
    </row>
    <row r="402" spans="1:10" ht="15.75">
      <c r="A402" s="96"/>
      <c r="B402" s="96"/>
      <c r="C402" s="96"/>
      <c r="D402" s="96"/>
      <c r="E402" s="96"/>
      <c r="F402" s="96"/>
      <c r="G402" s="96"/>
      <c r="H402" s="96"/>
      <c r="I402" s="96"/>
      <c r="J402" s="96"/>
    </row>
    <row r="403" spans="1:10" ht="15.75">
      <c r="A403" s="96"/>
      <c r="B403" s="96"/>
      <c r="C403" s="96"/>
      <c r="D403" s="96"/>
      <c r="E403" s="96"/>
      <c r="F403" s="96"/>
      <c r="G403" s="96"/>
      <c r="H403" s="96"/>
      <c r="I403" s="96"/>
      <c r="J403" s="96"/>
    </row>
    <row r="404" spans="1:10" ht="15.75">
      <c r="A404" s="96"/>
      <c r="B404" s="96"/>
      <c r="C404" s="96"/>
      <c r="D404" s="96"/>
      <c r="E404" s="96"/>
      <c r="F404" s="96"/>
      <c r="G404" s="96"/>
      <c r="H404" s="96"/>
      <c r="I404" s="96"/>
      <c r="J404" s="96"/>
    </row>
    <row r="405" spans="1:10" ht="15.75">
      <c r="A405" s="96"/>
      <c r="B405" s="96"/>
      <c r="C405" s="96"/>
      <c r="D405" s="96"/>
      <c r="E405" s="96"/>
      <c r="F405" s="96"/>
      <c r="G405" s="96"/>
      <c r="H405" s="96"/>
      <c r="I405" s="96"/>
      <c r="J405" s="96"/>
    </row>
    <row r="406" spans="1:10" ht="15.75">
      <c r="A406" s="96"/>
      <c r="B406" s="96"/>
      <c r="C406" s="96"/>
      <c r="D406" s="96"/>
      <c r="E406" s="96"/>
      <c r="F406" s="96"/>
      <c r="G406" s="96"/>
      <c r="H406" s="96"/>
      <c r="I406" s="96"/>
      <c r="J406" s="96"/>
    </row>
    <row r="407" spans="1:10" ht="15.75">
      <c r="A407" s="96"/>
      <c r="B407" s="96"/>
      <c r="C407" s="96"/>
      <c r="D407" s="96"/>
      <c r="E407" s="96"/>
      <c r="F407" s="96"/>
      <c r="G407" s="96"/>
      <c r="H407" s="96"/>
      <c r="I407" s="96"/>
      <c r="J407" s="96"/>
    </row>
    <row r="408" spans="1:10" ht="15.75">
      <c r="A408" s="96"/>
      <c r="B408" s="96"/>
      <c r="C408" s="96"/>
      <c r="D408" s="96"/>
      <c r="E408" s="96"/>
      <c r="F408" s="96"/>
      <c r="G408" s="96"/>
      <c r="H408" s="96"/>
      <c r="I408" s="96"/>
      <c r="J408" s="96"/>
    </row>
    <row r="409" spans="1:10" ht="15.75">
      <c r="A409" s="96"/>
      <c r="B409" s="96"/>
      <c r="C409" s="96"/>
      <c r="D409" s="96"/>
      <c r="E409" s="96"/>
      <c r="F409" s="96"/>
      <c r="G409" s="96"/>
      <c r="H409" s="96"/>
      <c r="I409" s="96"/>
      <c r="J409" s="96"/>
    </row>
    <row r="410" spans="1:10" ht="15.75">
      <c r="A410" s="96"/>
      <c r="B410" s="96"/>
      <c r="C410" s="96"/>
      <c r="D410" s="96"/>
      <c r="E410" s="96"/>
      <c r="F410" s="96"/>
      <c r="G410" s="96"/>
      <c r="H410" s="96"/>
      <c r="I410" s="96"/>
      <c r="J410" s="96"/>
    </row>
    <row r="411" spans="1:10" ht="15.75">
      <c r="A411" s="96"/>
      <c r="B411" s="96"/>
      <c r="C411" s="96"/>
      <c r="D411" s="96"/>
      <c r="E411" s="96"/>
      <c r="F411" s="96"/>
      <c r="G411" s="96"/>
      <c r="H411" s="96"/>
      <c r="I411" s="96"/>
      <c r="J411" s="96"/>
    </row>
    <row r="412" spans="1:10" ht="15.75">
      <c r="A412" s="96"/>
      <c r="B412" s="96"/>
      <c r="C412" s="96"/>
      <c r="D412" s="96"/>
      <c r="E412" s="96"/>
      <c r="F412" s="96"/>
      <c r="G412" s="96"/>
      <c r="H412" s="96"/>
      <c r="I412" s="96"/>
      <c r="J412" s="96"/>
    </row>
    <row r="413" spans="1:10" ht="15.75">
      <c r="A413" s="96"/>
      <c r="B413" s="96"/>
      <c r="C413" s="96"/>
      <c r="D413" s="96"/>
      <c r="E413" s="96"/>
      <c r="F413" s="96"/>
      <c r="G413" s="96"/>
      <c r="H413" s="96"/>
      <c r="I413" s="96"/>
      <c r="J413" s="96"/>
    </row>
    <row r="414" spans="1:10" ht="15.75">
      <c r="A414" s="96"/>
      <c r="B414" s="96"/>
      <c r="C414" s="96"/>
      <c r="D414" s="96"/>
      <c r="E414" s="96"/>
      <c r="F414" s="96"/>
      <c r="G414" s="96"/>
      <c r="H414" s="96"/>
      <c r="I414" s="96"/>
      <c r="J414" s="96"/>
    </row>
    <row r="415" spans="1:10" ht="15.75">
      <c r="A415" s="96"/>
      <c r="B415" s="96"/>
      <c r="C415" s="96"/>
      <c r="D415" s="96"/>
      <c r="E415" s="96"/>
      <c r="F415" s="96"/>
      <c r="G415" s="96"/>
      <c r="H415" s="96"/>
      <c r="I415" s="96"/>
      <c r="J415" s="96"/>
    </row>
    <row r="416" spans="1:10" ht="15.75">
      <c r="A416" s="96"/>
      <c r="B416" s="96"/>
      <c r="C416" s="96"/>
      <c r="D416" s="96"/>
      <c r="E416" s="96"/>
      <c r="F416" s="96"/>
      <c r="G416" s="96"/>
      <c r="H416" s="96"/>
      <c r="I416" s="96"/>
      <c r="J416" s="96"/>
    </row>
    <row r="417" spans="1:10" ht="15.75">
      <c r="A417" s="96"/>
      <c r="B417" s="96"/>
      <c r="C417" s="96"/>
      <c r="D417" s="96"/>
      <c r="E417" s="96"/>
      <c r="F417" s="96"/>
      <c r="G417" s="96"/>
      <c r="H417" s="96"/>
      <c r="I417" s="96"/>
      <c r="J417" s="96"/>
    </row>
    <row r="418" spans="1:10" ht="15.75">
      <c r="A418" s="96"/>
      <c r="B418" s="96"/>
      <c r="C418" s="96"/>
      <c r="D418" s="96"/>
      <c r="E418" s="96"/>
      <c r="F418" s="96"/>
      <c r="G418" s="96"/>
      <c r="H418" s="96"/>
      <c r="I418" s="96"/>
      <c r="J418" s="96"/>
    </row>
    <row r="419" spans="1:10" ht="15.75">
      <c r="A419" s="96"/>
      <c r="B419" s="96"/>
      <c r="C419" s="96"/>
      <c r="D419" s="96"/>
      <c r="E419" s="96"/>
      <c r="F419" s="96"/>
      <c r="G419" s="96"/>
      <c r="H419" s="96"/>
      <c r="I419" s="96"/>
      <c r="J419" s="96"/>
    </row>
    <row r="420" spans="1:10" ht="15.75">
      <c r="A420" s="96"/>
      <c r="B420" s="96"/>
      <c r="C420" s="96"/>
      <c r="D420" s="96"/>
      <c r="E420" s="96"/>
      <c r="F420" s="96"/>
      <c r="G420" s="96"/>
      <c r="H420" s="96"/>
      <c r="I420" s="96"/>
      <c r="J420" s="96"/>
    </row>
    <row r="421" spans="1:10" ht="15.75">
      <c r="A421" s="96"/>
      <c r="B421" s="96"/>
      <c r="C421" s="96"/>
      <c r="D421" s="96"/>
      <c r="E421" s="96"/>
      <c r="F421" s="96"/>
      <c r="G421" s="96"/>
      <c r="H421" s="96"/>
      <c r="I421" s="96"/>
      <c r="J421" s="96"/>
    </row>
    <row r="422" spans="1:10" ht="15.75">
      <c r="A422" s="96"/>
      <c r="B422" s="96"/>
      <c r="C422" s="96"/>
      <c r="D422" s="96"/>
      <c r="E422" s="96"/>
      <c r="F422" s="96"/>
      <c r="G422" s="96"/>
      <c r="H422" s="96"/>
      <c r="I422" s="96"/>
      <c r="J422" s="96"/>
    </row>
    <row r="423" spans="1:10" ht="15.75">
      <c r="A423" s="96"/>
      <c r="B423" s="96"/>
      <c r="C423" s="96"/>
      <c r="D423" s="96"/>
      <c r="E423" s="96"/>
      <c r="F423" s="96"/>
      <c r="G423" s="96"/>
      <c r="H423" s="96"/>
      <c r="I423" s="96"/>
      <c r="J423" s="96"/>
    </row>
    <row r="424" spans="1:10" ht="15.75">
      <c r="A424" s="96"/>
      <c r="B424" s="96"/>
      <c r="C424" s="96"/>
      <c r="D424" s="96"/>
      <c r="E424" s="96"/>
      <c r="F424" s="96"/>
      <c r="G424" s="96"/>
      <c r="H424" s="96"/>
      <c r="I424" s="96"/>
      <c r="J424" s="96"/>
    </row>
    <row r="425" spans="1:10" ht="15.75">
      <c r="A425" s="96"/>
      <c r="B425" s="96"/>
      <c r="C425" s="96"/>
      <c r="D425" s="96"/>
      <c r="E425" s="96"/>
      <c r="F425" s="96"/>
      <c r="G425" s="96"/>
      <c r="H425" s="96"/>
      <c r="I425" s="96"/>
      <c r="J425" s="96"/>
    </row>
    <row r="426" spans="1:10" ht="15.75">
      <c r="A426" s="96"/>
      <c r="B426" s="96"/>
      <c r="C426" s="96"/>
      <c r="D426" s="96"/>
      <c r="E426" s="96"/>
      <c r="F426" s="96"/>
      <c r="G426" s="96"/>
      <c r="H426" s="96"/>
      <c r="I426" s="96"/>
      <c r="J426" s="96"/>
    </row>
    <row r="427" spans="1:10" ht="15.75">
      <c r="A427" s="96"/>
      <c r="B427" s="96"/>
      <c r="C427" s="96"/>
      <c r="D427" s="96"/>
      <c r="E427" s="96"/>
      <c r="F427" s="96"/>
      <c r="G427" s="96"/>
      <c r="H427" s="96"/>
      <c r="I427" s="96"/>
      <c r="J427" s="96"/>
    </row>
    <row r="428" spans="1:10" ht="15.75">
      <c r="A428" s="96"/>
      <c r="B428" s="96"/>
      <c r="C428" s="96"/>
      <c r="D428" s="96"/>
      <c r="E428" s="96"/>
      <c r="F428" s="96"/>
      <c r="G428" s="96"/>
      <c r="H428" s="96"/>
      <c r="I428" s="96"/>
      <c r="J428" s="96"/>
    </row>
    <row r="429" spans="1:10" ht="15.75">
      <c r="A429" s="96"/>
      <c r="B429" s="96"/>
      <c r="C429" s="96"/>
      <c r="D429" s="96"/>
      <c r="E429" s="96"/>
      <c r="F429" s="96"/>
      <c r="G429" s="96"/>
      <c r="H429" s="96"/>
      <c r="I429" s="96"/>
      <c r="J429" s="96"/>
    </row>
    <row r="430" spans="1:10" ht="15.75">
      <c r="A430" s="96"/>
      <c r="B430" s="96"/>
      <c r="C430" s="96"/>
      <c r="D430" s="96"/>
      <c r="E430" s="96"/>
      <c r="F430" s="96"/>
      <c r="G430" s="96"/>
      <c r="H430" s="96"/>
      <c r="I430" s="96"/>
      <c r="J430" s="96"/>
    </row>
    <row r="431" spans="1:10" ht="15.75">
      <c r="A431" s="96"/>
      <c r="B431" s="96"/>
      <c r="C431" s="96"/>
      <c r="D431" s="96"/>
      <c r="E431" s="96"/>
      <c r="F431" s="96"/>
      <c r="G431" s="96"/>
      <c r="H431" s="96"/>
      <c r="I431" s="96"/>
      <c r="J431" s="96"/>
    </row>
    <row r="432" spans="1:10" ht="15.75">
      <c r="A432" s="96"/>
      <c r="B432" s="96"/>
      <c r="C432" s="96"/>
      <c r="D432" s="96"/>
      <c r="E432" s="96"/>
      <c r="F432" s="96"/>
      <c r="G432" s="96"/>
      <c r="H432" s="96"/>
      <c r="I432" s="96"/>
      <c r="J432" s="96"/>
    </row>
    <row r="433" spans="1:10" ht="15.75">
      <c r="A433" s="96"/>
      <c r="B433" s="96"/>
      <c r="C433" s="96"/>
      <c r="D433" s="96"/>
      <c r="E433" s="96"/>
      <c r="F433" s="96"/>
      <c r="G433" s="96"/>
      <c r="H433" s="96"/>
      <c r="I433" s="96"/>
      <c r="J433" s="96"/>
    </row>
    <row r="434" spans="1:10" ht="15.75">
      <c r="A434" s="96"/>
      <c r="B434" s="96"/>
      <c r="C434" s="96"/>
      <c r="D434" s="96"/>
      <c r="E434" s="96"/>
      <c r="F434" s="96"/>
      <c r="G434" s="96"/>
      <c r="H434" s="96"/>
      <c r="I434" s="96"/>
      <c r="J434" s="96"/>
    </row>
    <row r="435" spans="1:10" ht="15.75">
      <c r="A435" s="96"/>
      <c r="B435" s="96"/>
      <c r="C435" s="96"/>
      <c r="D435" s="96"/>
      <c r="E435" s="96"/>
      <c r="F435" s="96"/>
      <c r="G435" s="96"/>
      <c r="H435" s="96"/>
      <c r="I435" s="96"/>
      <c r="J435" s="96"/>
    </row>
    <row r="436" spans="1:10" ht="15.75">
      <c r="A436" s="96"/>
      <c r="B436" s="96"/>
      <c r="C436" s="96"/>
      <c r="D436" s="96"/>
      <c r="E436" s="96"/>
      <c r="F436" s="96"/>
      <c r="G436" s="96"/>
      <c r="H436" s="96"/>
      <c r="I436" s="96"/>
      <c r="J436" s="96"/>
    </row>
    <row r="437" spans="1:10" ht="15.75">
      <c r="A437" s="96"/>
      <c r="B437" s="96"/>
      <c r="C437" s="96"/>
      <c r="D437" s="96"/>
      <c r="E437" s="96"/>
      <c r="F437" s="96"/>
      <c r="G437" s="96"/>
      <c r="H437" s="96"/>
      <c r="I437" s="96"/>
      <c r="J437" s="96"/>
    </row>
    <row r="438" spans="1:10" ht="15.75">
      <c r="A438" s="96"/>
      <c r="B438" s="96"/>
      <c r="C438" s="96"/>
      <c r="D438" s="96"/>
      <c r="E438" s="96"/>
      <c r="F438" s="96"/>
      <c r="G438" s="96"/>
      <c r="H438" s="96"/>
      <c r="I438" s="96"/>
      <c r="J438" s="96"/>
    </row>
    <row r="439" spans="1:10" ht="15.75">
      <c r="A439" s="96"/>
      <c r="B439" s="96"/>
      <c r="C439" s="96"/>
      <c r="D439" s="96"/>
      <c r="E439" s="96"/>
      <c r="F439" s="96"/>
      <c r="G439" s="96"/>
      <c r="H439" s="96"/>
      <c r="I439" s="96"/>
      <c r="J439" s="96"/>
    </row>
    <row r="440" spans="1:10" ht="15.75">
      <c r="A440" s="96"/>
      <c r="B440" s="96"/>
      <c r="C440" s="96"/>
      <c r="D440" s="96"/>
      <c r="E440" s="96"/>
      <c r="F440" s="96"/>
      <c r="G440" s="96"/>
      <c r="H440" s="96"/>
      <c r="I440" s="96"/>
      <c r="J440" s="96"/>
    </row>
    <row r="441" spans="1:10" ht="15.75">
      <c r="A441" s="96"/>
      <c r="B441" s="96"/>
      <c r="C441" s="96"/>
      <c r="D441" s="96"/>
      <c r="E441" s="96"/>
      <c r="F441" s="96"/>
      <c r="G441" s="96"/>
      <c r="H441" s="96"/>
      <c r="I441" s="96"/>
      <c r="J441" s="96"/>
    </row>
    <row r="442" spans="1:10" ht="15.75">
      <c r="A442" s="96"/>
      <c r="B442" s="96"/>
      <c r="C442" s="96"/>
      <c r="D442" s="96"/>
      <c r="E442" s="96"/>
      <c r="F442" s="96"/>
      <c r="G442" s="96"/>
      <c r="H442" s="96"/>
      <c r="I442" s="96"/>
      <c r="J442" s="96"/>
    </row>
    <row r="443" spans="1:10" ht="15.75">
      <c r="A443" s="96"/>
      <c r="B443" s="96"/>
      <c r="C443" s="96"/>
      <c r="D443" s="96"/>
      <c r="E443" s="96"/>
      <c r="F443" s="96"/>
      <c r="G443" s="96"/>
      <c r="H443" s="96"/>
      <c r="I443" s="96"/>
      <c r="J443" s="96"/>
    </row>
    <row r="444" spans="1:10" ht="15.75">
      <c r="A444" s="96"/>
      <c r="B444" s="96"/>
      <c r="C444" s="96"/>
      <c r="D444" s="96"/>
      <c r="E444" s="96"/>
      <c r="F444" s="96"/>
      <c r="G444" s="96"/>
      <c r="H444" s="96"/>
      <c r="I444" s="96"/>
      <c r="J444" s="96"/>
    </row>
    <row r="445" spans="1:10" ht="15.75">
      <c r="A445" s="96"/>
      <c r="B445" s="96"/>
      <c r="C445" s="96"/>
      <c r="D445" s="96"/>
      <c r="E445" s="96"/>
      <c r="F445" s="96"/>
      <c r="G445" s="96"/>
      <c r="H445" s="96"/>
      <c r="I445" s="96"/>
      <c r="J445" s="96"/>
    </row>
    <row r="446" spans="1:10" ht="15.75">
      <c r="A446" s="96"/>
      <c r="B446" s="96"/>
      <c r="C446" s="96"/>
      <c r="D446" s="96"/>
      <c r="E446" s="96"/>
      <c r="F446" s="96"/>
      <c r="G446" s="96"/>
      <c r="H446" s="96"/>
      <c r="I446" s="96"/>
      <c r="J446" s="96"/>
    </row>
    <row r="447" spans="1:10" ht="15.75">
      <c r="A447" s="96"/>
      <c r="B447" s="96"/>
      <c r="C447" s="96"/>
      <c r="D447" s="96"/>
      <c r="E447" s="96"/>
      <c r="F447" s="96"/>
      <c r="G447" s="96"/>
      <c r="H447" s="96"/>
      <c r="I447" s="96"/>
      <c r="J447" s="96"/>
    </row>
    <row r="448" spans="1:10" ht="15.75">
      <c r="A448" s="96"/>
      <c r="B448" s="96"/>
      <c r="C448" s="96"/>
      <c r="D448" s="96"/>
      <c r="E448" s="96"/>
      <c r="F448" s="96"/>
      <c r="G448" s="96"/>
      <c r="H448" s="96"/>
      <c r="I448" s="96"/>
      <c r="J448" s="96"/>
    </row>
    <row r="449" spans="1:10" ht="15.75">
      <c r="A449" s="96"/>
      <c r="B449" s="96"/>
      <c r="C449" s="96"/>
      <c r="D449" s="96"/>
      <c r="E449" s="96"/>
      <c r="F449" s="96"/>
      <c r="G449" s="96"/>
      <c r="H449" s="96"/>
      <c r="I449" s="96"/>
      <c r="J449" s="96"/>
    </row>
    <row r="450" spans="1:10" ht="15.75">
      <c r="A450" s="96"/>
      <c r="B450" s="96"/>
      <c r="C450" s="96"/>
      <c r="D450" s="96"/>
      <c r="E450" s="96"/>
      <c r="F450" s="96"/>
      <c r="G450" s="96"/>
      <c r="H450" s="96"/>
      <c r="I450" s="96"/>
      <c r="J450" s="96"/>
    </row>
    <row r="451" spans="1:10" ht="15.75">
      <c r="A451" s="96"/>
      <c r="B451" s="96"/>
      <c r="C451" s="96"/>
      <c r="D451" s="96"/>
      <c r="E451" s="96"/>
      <c r="F451" s="96"/>
      <c r="G451" s="96"/>
      <c r="H451" s="96"/>
      <c r="I451" s="96"/>
      <c r="J451" s="96"/>
    </row>
    <row r="452" spans="1:10" ht="15.75">
      <c r="A452" s="96"/>
      <c r="B452" s="96"/>
      <c r="C452" s="96"/>
      <c r="D452" s="96"/>
      <c r="E452" s="96"/>
      <c r="F452" s="96"/>
      <c r="G452" s="96"/>
      <c r="H452" s="96"/>
      <c r="I452" s="96"/>
      <c r="J452" s="96"/>
    </row>
    <row r="453" spans="1:10" ht="15.75">
      <c r="A453" s="96"/>
      <c r="B453" s="96"/>
      <c r="C453" s="96"/>
      <c r="D453" s="96"/>
      <c r="E453" s="96"/>
      <c r="F453" s="96"/>
      <c r="G453" s="96"/>
      <c r="H453" s="96"/>
      <c r="I453" s="96"/>
      <c r="J453" s="96"/>
    </row>
    <row r="454" spans="1:10" ht="15.75">
      <c r="A454" s="96"/>
      <c r="B454" s="96"/>
      <c r="C454" s="96"/>
      <c r="D454" s="96"/>
      <c r="E454" s="96"/>
      <c r="F454" s="96"/>
      <c r="G454" s="96"/>
      <c r="H454" s="96"/>
      <c r="I454" s="96"/>
      <c r="J454" s="96"/>
    </row>
    <row r="455" spans="1:10" ht="15.75">
      <c r="A455" s="96"/>
      <c r="B455" s="96"/>
      <c r="C455" s="96"/>
      <c r="D455" s="96"/>
      <c r="E455" s="96"/>
      <c r="F455" s="96"/>
      <c r="G455" s="96"/>
      <c r="H455" s="96"/>
      <c r="I455" s="96"/>
      <c r="J455" s="96"/>
    </row>
    <row r="456" spans="1:10" ht="15.75">
      <c r="A456" s="96"/>
      <c r="B456" s="96"/>
      <c r="C456" s="96"/>
      <c r="D456" s="96"/>
      <c r="E456" s="96"/>
      <c r="F456" s="96"/>
      <c r="G456" s="96"/>
      <c r="H456" s="96"/>
      <c r="I456" s="96"/>
      <c r="J456" s="96"/>
    </row>
    <row r="457" spans="1:10" ht="15.75">
      <c r="A457" s="96"/>
      <c r="B457" s="96"/>
      <c r="C457" s="96"/>
      <c r="D457" s="96"/>
      <c r="E457" s="96"/>
      <c r="F457" s="96"/>
      <c r="G457" s="96"/>
      <c r="H457" s="96"/>
      <c r="I457" s="96"/>
      <c r="J457" s="96"/>
    </row>
    <row r="458" spans="1:10" ht="15.75">
      <c r="A458" s="96"/>
      <c r="B458" s="96"/>
      <c r="C458" s="96"/>
      <c r="D458" s="96"/>
      <c r="E458" s="96"/>
      <c r="F458" s="96"/>
      <c r="G458" s="96"/>
      <c r="H458" s="96"/>
      <c r="I458" s="96"/>
      <c r="J458" s="96"/>
    </row>
    <row r="459" spans="1:10" ht="15.75">
      <c r="A459" s="96"/>
      <c r="B459" s="96"/>
      <c r="C459" s="96"/>
      <c r="D459" s="96"/>
      <c r="E459" s="96"/>
      <c r="F459" s="96"/>
      <c r="G459" s="96"/>
      <c r="H459" s="96"/>
      <c r="I459" s="96"/>
      <c r="J459" s="96"/>
    </row>
    <row r="460" spans="1:10" ht="15.75">
      <c r="A460" s="96"/>
      <c r="B460" s="96"/>
      <c r="C460" s="96"/>
      <c r="D460" s="96"/>
      <c r="E460" s="96"/>
      <c r="F460" s="96"/>
      <c r="G460" s="96"/>
      <c r="H460" s="96"/>
      <c r="I460" s="96"/>
      <c r="J460" s="96"/>
    </row>
    <row r="461" spans="1:10" ht="15.75">
      <c r="A461" s="96"/>
      <c r="B461" s="96"/>
      <c r="C461" s="96"/>
      <c r="D461" s="96"/>
      <c r="E461" s="96"/>
      <c r="F461" s="96"/>
      <c r="G461" s="96"/>
      <c r="H461" s="96"/>
      <c r="I461" s="96"/>
      <c r="J461" s="96"/>
    </row>
    <row r="462" spans="1:10" ht="15.75">
      <c r="A462" s="96"/>
      <c r="B462" s="96"/>
      <c r="C462" s="96"/>
      <c r="D462" s="96"/>
      <c r="E462" s="96"/>
      <c r="F462" s="96"/>
      <c r="G462" s="96"/>
      <c r="H462" s="96"/>
      <c r="I462" s="96"/>
      <c r="J462" s="96"/>
    </row>
    <row r="463" spans="1:10" ht="15.75">
      <c r="A463" s="96"/>
      <c r="B463" s="96"/>
      <c r="C463" s="96"/>
      <c r="D463" s="96"/>
      <c r="E463" s="96"/>
      <c r="F463" s="96"/>
      <c r="G463" s="96"/>
      <c r="H463" s="96"/>
      <c r="I463" s="96"/>
      <c r="J463" s="96"/>
    </row>
    <row r="464" spans="1:10" ht="15.75">
      <c r="A464" s="96"/>
      <c r="B464" s="96"/>
      <c r="C464" s="96"/>
      <c r="D464" s="96"/>
      <c r="E464" s="96"/>
      <c r="F464" s="96"/>
      <c r="G464" s="96"/>
      <c r="H464" s="96"/>
      <c r="I464" s="96"/>
      <c r="J464" s="96"/>
    </row>
    <row r="465" spans="1:10" ht="15.75">
      <c r="A465" s="96"/>
      <c r="B465" s="96"/>
      <c r="C465" s="96"/>
      <c r="D465" s="96"/>
      <c r="E465" s="96"/>
      <c r="F465" s="96"/>
      <c r="G465" s="96"/>
      <c r="H465" s="96"/>
      <c r="I465" s="96"/>
      <c r="J465" s="96"/>
    </row>
    <row r="466" spans="1:10" ht="15.75">
      <c r="A466" s="96"/>
      <c r="B466" s="96"/>
      <c r="C466" s="96"/>
      <c r="D466" s="96"/>
      <c r="E466" s="96"/>
      <c r="F466" s="96"/>
      <c r="G466" s="96"/>
      <c r="H466" s="96"/>
      <c r="I466" s="96"/>
      <c r="J466" s="96"/>
    </row>
    <row r="467" spans="1:10" ht="15.75">
      <c r="A467" s="96"/>
      <c r="B467" s="96"/>
      <c r="C467" s="96"/>
      <c r="D467" s="96"/>
      <c r="E467" s="96"/>
      <c r="F467" s="96"/>
      <c r="G467" s="96"/>
      <c r="H467" s="96"/>
      <c r="I467" s="96"/>
      <c r="J467" s="96"/>
    </row>
    <row r="468" spans="1:10" ht="15.75">
      <c r="A468" s="96"/>
      <c r="B468" s="96"/>
      <c r="C468" s="96"/>
      <c r="D468" s="96"/>
      <c r="E468" s="96"/>
      <c r="F468" s="96"/>
      <c r="G468" s="96"/>
      <c r="H468" s="96"/>
      <c r="I468" s="96"/>
      <c r="J468" s="96"/>
    </row>
    <row r="469" spans="1:10" ht="15.75">
      <c r="A469" s="96"/>
      <c r="B469" s="96"/>
      <c r="C469" s="96"/>
      <c r="D469" s="96"/>
      <c r="E469" s="96"/>
      <c r="F469" s="96"/>
      <c r="G469" s="96"/>
      <c r="H469" s="96"/>
      <c r="I469" s="96"/>
      <c r="J469" s="96"/>
    </row>
    <row r="470" spans="1:10" ht="15.75">
      <c r="A470" s="96"/>
      <c r="B470" s="96"/>
      <c r="C470" s="96"/>
      <c r="D470" s="96"/>
      <c r="E470" s="96"/>
      <c r="F470" s="96"/>
      <c r="G470" s="96"/>
      <c r="H470" s="96"/>
      <c r="I470" s="96"/>
      <c r="J470" s="96"/>
    </row>
    <row r="471" spans="1:10" ht="15.75">
      <c r="A471" s="96"/>
      <c r="B471" s="96"/>
      <c r="C471" s="96"/>
      <c r="D471" s="96"/>
      <c r="E471" s="96"/>
      <c r="F471" s="96"/>
      <c r="G471" s="96"/>
      <c r="H471" s="96"/>
      <c r="I471" s="96"/>
      <c r="J471" s="96"/>
    </row>
    <row r="472" spans="1:10" ht="15.75">
      <c r="A472" s="96"/>
      <c r="B472" s="96"/>
      <c r="C472" s="96"/>
      <c r="D472" s="96"/>
      <c r="E472" s="96"/>
      <c r="F472" s="96"/>
      <c r="G472" s="96"/>
      <c r="H472" s="96"/>
      <c r="I472" s="96"/>
      <c r="J472" s="96"/>
    </row>
    <row r="473" spans="1:10" ht="15.75">
      <c r="A473" s="96"/>
      <c r="B473" s="96"/>
      <c r="C473" s="96"/>
      <c r="D473" s="96"/>
      <c r="E473" s="96"/>
      <c r="F473" s="96"/>
      <c r="G473" s="96"/>
      <c r="H473" s="96"/>
      <c r="I473" s="96"/>
      <c r="J473" s="96"/>
    </row>
    <row r="474" spans="1:10" ht="15.75">
      <c r="A474" s="96"/>
      <c r="B474" s="96"/>
      <c r="C474" s="96"/>
      <c r="D474" s="96"/>
      <c r="E474" s="96"/>
      <c r="F474" s="96"/>
      <c r="G474" s="96"/>
      <c r="H474" s="96"/>
      <c r="I474" s="96"/>
      <c r="J474" s="96"/>
    </row>
    <row r="475" spans="1:10" ht="15.75">
      <c r="A475" s="96"/>
      <c r="B475" s="96"/>
      <c r="C475" s="96"/>
      <c r="D475" s="96"/>
      <c r="E475" s="96"/>
      <c r="F475" s="96"/>
      <c r="G475" s="96"/>
      <c r="H475" s="96"/>
      <c r="I475" s="96"/>
      <c r="J475" s="96"/>
    </row>
    <row r="476" spans="1:10" ht="15.75">
      <c r="A476" s="96"/>
      <c r="B476" s="96"/>
      <c r="C476" s="96"/>
      <c r="D476" s="96"/>
      <c r="E476" s="96"/>
      <c r="F476" s="96"/>
      <c r="G476" s="96"/>
      <c r="H476" s="96"/>
      <c r="I476" s="96"/>
      <c r="J476" s="96"/>
    </row>
    <row r="477" spans="1:10" ht="15.75">
      <c r="A477" s="96"/>
      <c r="B477" s="96"/>
      <c r="C477" s="96"/>
      <c r="D477" s="96"/>
      <c r="E477" s="96"/>
      <c r="F477" s="96"/>
      <c r="G477" s="96"/>
      <c r="H477" s="96"/>
      <c r="I477" s="96"/>
      <c r="J477" s="96"/>
    </row>
    <row r="478" spans="1:10" ht="15.75">
      <c r="A478" s="96"/>
      <c r="B478" s="96"/>
      <c r="C478" s="96"/>
      <c r="D478" s="96"/>
      <c r="E478" s="96"/>
      <c r="F478" s="96"/>
      <c r="G478" s="96"/>
      <c r="H478" s="96"/>
      <c r="I478" s="96"/>
      <c r="J478" s="96"/>
    </row>
    <row r="479" spans="1:10" ht="15.75">
      <c r="A479" s="96"/>
      <c r="B479" s="96"/>
      <c r="C479" s="96"/>
      <c r="D479" s="96"/>
      <c r="E479" s="96"/>
      <c r="F479" s="96"/>
      <c r="G479" s="96"/>
      <c r="H479" s="96"/>
      <c r="I479" s="96"/>
      <c r="J479" s="96"/>
    </row>
    <row r="480" spans="1:10" ht="15.75">
      <c r="A480" s="96"/>
      <c r="B480" s="96"/>
      <c r="C480" s="96"/>
      <c r="D480" s="96"/>
      <c r="E480" s="96"/>
      <c r="F480" s="96"/>
      <c r="G480" s="96"/>
      <c r="H480" s="96"/>
      <c r="I480" s="96"/>
      <c r="J480" s="96"/>
    </row>
    <row r="481" spans="1:10" ht="15.75">
      <c r="A481" s="96"/>
      <c r="B481" s="96"/>
      <c r="C481" s="96"/>
      <c r="D481" s="96"/>
      <c r="E481" s="96"/>
      <c r="F481" s="96"/>
      <c r="G481" s="96"/>
      <c r="H481" s="96"/>
      <c r="I481" s="96"/>
      <c r="J481" s="96"/>
    </row>
    <row r="482" spans="1:10" ht="15.75">
      <c r="A482" s="96"/>
      <c r="B482" s="96"/>
      <c r="C482" s="96"/>
      <c r="D482" s="96"/>
      <c r="E482" s="96"/>
      <c r="F482" s="96"/>
      <c r="G482" s="96"/>
      <c r="H482" s="96"/>
      <c r="I482" s="96"/>
      <c r="J482" s="96"/>
    </row>
    <row r="483" spans="1:10" ht="15.75">
      <c r="A483" s="96"/>
      <c r="B483" s="96"/>
      <c r="C483" s="96"/>
      <c r="D483" s="96"/>
      <c r="E483" s="96"/>
      <c r="F483" s="96"/>
      <c r="G483" s="96"/>
      <c r="H483" s="96"/>
      <c r="I483" s="96"/>
      <c r="J483" s="96"/>
    </row>
    <row r="484" spans="1:10" ht="15.75">
      <c r="A484" s="96"/>
      <c r="B484" s="96"/>
      <c r="C484" s="96"/>
      <c r="D484" s="96"/>
      <c r="E484" s="96"/>
      <c r="F484" s="96"/>
      <c r="G484" s="96"/>
      <c r="H484" s="96"/>
      <c r="I484" s="96"/>
      <c r="J484" s="96"/>
    </row>
    <row r="485" spans="1:10" ht="15.75">
      <c r="A485" s="96"/>
      <c r="B485" s="96"/>
      <c r="C485" s="96"/>
      <c r="D485" s="96"/>
      <c r="E485" s="96"/>
      <c r="F485" s="96"/>
      <c r="G485" s="96"/>
      <c r="H485" s="96"/>
      <c r="I485" s="96"/>
      <c r="J485" s="96"/>
    </row>
    <row r="486" spans="1:10" ht="15.75">
      <c r="A486" s="96"/>
      <c r="B486" s="96"/>
      <c r="C486" s="96"/>
      <c r="D486" s="96"/>
      <c r="E486" s="96"/>
      <c r="F486" s="96"/>
      <c r="G486" s="96"/>
      <c r="H486" s="96"/>
      <c r="I486" s="96"/>
      <c r="J486" s="96"/>
    </row>
    <row r="487" spans="1:10" ht="15.75">
      <c r="A487" s="96"/>
      <c r="B487" s="96"/>
      <c r="C487" s="96"/>
      <c r="D487" s="96"/>
      <c r="E487" s="96"/>
      <c r="F487" s="96"/>
      <c r="G487" s="96"/>
      <c r="H487" s="96"/>
      <c r="I487" s="96"/>
      <c r="J487" s="96"/>
    </row>
    <row r="488" spans="1:10" ht="15.75">
      <c r="A488" s="96"/>
      <c r="B488" s="96"/>
      <c r="C488" s="96"/>
      <c r="D488" s="96"/>
      <c r="E488" s="96"/>
      <c r="F488" s="96"/>
      <c r="G488" s="96"/>
      <c r="H488" s="96"/>
      <c r="I488" s="96"/>
      <c r="J488" s="96"/>
    </row>
    <row r="489" spans="1:10" ht="15.75">
      <c r="A489" s="96"/>
      <c r="B489" s="96"/>
      <c r="C489" s="96"/>
      <c r="D489" s="96"/>
      <c r="E489" s="96"/>
      <c r="F489" s="96"/>
      <c r="G489" s="96"/>
      <c r="H489" s="96"/>
      <c r="I489" s="96"/>
      <c r="J489" s="96"/>
    </row>
    <row r="490" spans="1:10" ht="15.75">
      <c r="A490" s="96"/>
      <c r="B490" s="96"/>
      <c r="C490" s="96"/>
      <c r="D490" s="96"/>
      <c r="E490" s="96"/>
      <c r="F490" s="96"/>
      <c r="G490" s="96"/>
      <c r="H490" s="96"/>
      <c r="I490" s="96"/>
      <c r="J490" s="96"/>
    </row>
    <row r="491" spans="1:10" ht="15.75">
      <c r="A491" s="96"/>
      <c r="B491" s="96"/>
      <c r="C491" s="96"/>
      <c r="D491" s="96"/>
      <c r="E491" s="96"/>
      <c r="F491" s="96"/>
      <c r="G491" s="96"/>
      <c r="H491" s="96"/>
      <c r="I491" s="96"/>
      <c r="J491" s="96"/>
    </row>
    <row r="492" spans="1:10" ht="15.75">
      <c r="A492" s="96"/>
      <c r="B492" s="96"/>
      <c r="C492" s="96"/>
      <c r="D492" s="96"/>
      <c r="E492" s="96"/>
      <c r="F492" s="96"/>
      <c r="G492" s="96"/>
      <c r="H492" s="96"/>
      <c r="I492" s="96"/>
      <c r="J492" s="96"/>
    </row>
    <row r="493" spans="1:10" ht="15.75">
      <c r="A493" s="96"/>
      <c r="B493" s="96"/>
      <c r="C493" s="96"/>
      <c r="D493" s="96"/>
      <c r="E493" s="96"/>
      <c r="F493" s="96"/>
      <c r="G493" s="96"/>
      <c r="H493" s="96"/>
      <c r="I493" s="96"/>
      <c r="J493" s="96"/>
    </row>
    <row r="494" spans="1:10" ht="15.75">
      <c r="A494" s="96"/>
      <c r="B494" s="96"/>
      <c r="C494" s="96"/>
      <c r="D494" s="96"/>
      <c r="E494" s="96"/>
      <c r="F494" s="96"/>
      <c r="G494" s="96"/>
      <c r="H494" s="96"/>
      <c r="I494" s="96"/>
      <c r="J494" s="96"/>
    </row>
    <row r="495" spans="1:10" ht="15.75">
      <c r="A495" s="96"/>
      <c r="B495" s="96"/>
      <c r="C495" s="96"/>
      <c r="D495" s="96"/>
      <c r="E495" s="96"/>
      <c r="F495" s="96"/>
      <c r="G495" s="96"/>
      <c r="H495" s="96"/>
      <c r="I495" s="96"/>
      <c r="J495" s="96"/>
    </row>
    <row r="496" spans="1:10" ht="15.75">
      <c r="A496" s="96"/>
      <c r="B496" s="96"/>
      <c r="C496" s="96"/>
      <c r="D496" s="96"/>
      <c r="E496" s="96"/>
      <c r="F496" s="96"/>
      <c r="G496" s="96"/>
      <c r="H496" s="96"/>
      <c r="I496" s="96"/>
      <c r="J496" s="96"/>
    </row>
    <row r="497" spans="1:10" ht="15.75">
      <c r="A497" s="96"/>
      <c r="B497" s="96"/>
      <c r="C497" s="96"/>
      <c r="D497" s="96"/>
      <c r="E497" s="96"/>
      <c r="F497" s="96"/>
      <c r="G497" s="96"/>
      <c r="H497" s="96"/>
      <c r="I497" s="96"/>
      <c r="J497" s="96"/>
    </row>
    <row r="498" spans="1:10" ht="15.75">
      <c r="A498" s="96"/>
      <c r="B498" s="96"/>
      <c r="C498" s="96"/>
      <c r="D498" s="96"/>
      <c r="E498" s="96"/>
      <c r="F498" s="96"/>
      <c r="G498" s="96"/>
      <c r="H498" s="96"/>
      <c r="I498" s="96"/>
      <c r="J498" s="96"/>
    </row>
    <row r="499" spans="1:10" ht="15.75">
      <c r="A499" s="96"/>
      <c r="B499" s="96"/>
      <c r="C499" s="96"/>
      <c r="D499" s="96"/>
      <c r="E499" s="96"/>
      <c r="F499" s="96"/>
      <c r="G499" s="96"/>
      <c r="H499" s="96"/>
      <c r="I499" s="96"/>
      <c r="J499" s="96"/>
    </row>
    <row r="500" spans="1:10" ht="15.75">
      <c r="A500" s="96"/>
      <c r="B500" s="96"/>
      <c r="C500" s="96"/>
      <c r="D500" s="96"/>
      <c r="E500" s="96"/>
      <c r="F500" s="96"/>
      <c r="G500" s="96"/>
      <c r="H500" s="96"/>
      <c r="I500" s="96"/>
      <c r="J500" s="96"/>
    </row>
    <row r="501" spans="1:10" ht="15.75">
      <c r="A501" s="96"/>
      <c r="B501" s="96"/>
      <c r="C501" s="96"/>
      <c r="D501" s="96"/>
      <c r="E501" s="96"/>
      <c r="F501" s="96"/>
      <c r="G501" s="96"/>
      <c r="H501" s="96"/>
      <c r="I501" s="96"/>
      <c r="J501" s="96"/>
    </row>
    <row r="502" spans="1:10" ht="15.75">
      <c r="A502" s="96"/>
      <c r="B502" s="96"/>
      <c r="C502" s="96"/>
      <c r="D502" s="96"/>
      <c r="E502" s="96"/>
      <c r="F502" s="96"/>
      <c r="G502" s="96"/>
      <c r="H502" s="96"/>
      <c r="I502" s="96"/>
      <c r="J502" s="96"/>
    </row>
    <row r="503" spans="1:10" ht="15.75">
      <c r="A503" s="96"/>
      <c r="B503" s="96"/>
      <c r="C503" s="96"/>
      <c r="D503" s="96"/>
      <c r="E503" s="96"/>
      <c r="F503" s="96"/>
      <c r="G503" s="96"/>
      <c r="H503" s="96"/>
      <c r="I503" s="96"/>
      <c r="J503" s="96"/>
    </row>
    <row r="504" spans="1:10" ht="15.75">
      <c r="A504" s="96"/>
      <c r="B504" s="96"/>
      <c r="C504" s="96"/>
      <c r="D504" s="96"/>
      <c r="E504" s="96"/>
      <c r="F504" s="96"/>
      <c r="G504" s="96"/>
      <c r="H504" s="96"/>
      <c r="I504" s="96"/>
      <c r="J504" s="96"/>
    </row>
    <row r="505" spans="1:10" ht="15.75">
      <c r="A505" s="96"/>
      <c r="B505" s="96"/>
      <c r="C505" s="96"/>
      <c r="D505" s="96"/>
      <c r="E505" s="96"/>
      <c r="F505" s="96"/>
      <c r="G505" s="96"/>
      <c r="H505" s="96"/>
      <c r="I505" s="96"/>
      <c r="J505" s="96"/>
    </row>
    <row r="506" spans="1:10" ht="15.75">
      <c r="A506" s="96"/>
      <c r="B506" s="96"/>
      <c r="C506" s="96"/>
      <c r="D506" s="96"/>
      <c r="E506" s="96"/>
      <c r="F506" s="96"/>
      <c r="G506" s="96"/>
      <c r="H506" s="96"/>
      <c r="I506" s="96"/>
      <c r="J506" s="96"/>
    </row>
    <row r="507" spans="1:10" ht="15.75">
      <c r="A507" s="96"/>
      <c r="B507" s="96"/>
      <c r="C507" s="96"/>
      <c r="D507" s="96"/>
      <c r="E507" s="96"/>
      <c r="F507" s="96"/>
      <c r="G507" s="96"/>
      <c r="H507" s="96"/>
      <c r="I507" s="96"/>
      <c r="J507" s="96"/>
    </row>
    <row r="508" spans="1:10" ht="15.75">
      <c r="A508" s="96"/>
      <c r="B508" s="96"/>
      <c r="C508" s="96"/>
      <c r="D508" s="96"/>
      <c r="E508" s="96"/>
      <c r="F508" s="96"/>
      <c r="G508" s="96"/>
      <c r="H508" s="96"/>
      <c r="I508" s="96"/>
      <c r="J508" s="96"/>
    </row>
    <row r="509" spans="1:10" ht="15.75">
      <c r="A509" s="96"/>
      <c r="B509" s="96"/>
      <c r="C509" s="96"/>
      <c r="D509" s="96"/>
      <c r="E509" s="96"/>
      <c r="F509" s="96"/>
      <c r="G509" s="96"/>
      <c r="H509" s="96"/>
      <c r="I509" s="96"/>
      <c r="J509" s="96"/>
    </row>
    <row r="510" spans="1:10" ht="15.75">
      <c r="A510" s="96"/>
      <c r="B510" s="96"/>
      <c r="C510" s="96"/>
      <c r="D510" s="96"/>
      <c r="E510" s="96"/>
      <c r="F510" s="96"/>
      <c r="G510" s="96"/>
      <c r="H510" s="96"/>
      <c r="I510" s="96"/>
      <c r="J510" s="96"/>
    </row>
    <row r="511" spans="1:10" ht="15.75">
      <c r="A511" s="96"/>
      <c r="B511" s="96"/>
      <c r="C511" s="96"/>
      <c r="D511" s="96"/>
      <c r="E511" s="96"/>
      <c r="F511" s="96"/>
      <c r="G511" s="96"/>
      <c r="H511" s="96"/>
      <c r="I511" s="96"/>
      <c r="J511" s="96"/>
    </row>
    <row r="512" spans="1:10" ht="15.75">
      <c r="A512" s="96"/>
      <c r="B512" s="96"/>
      <c r="C512" s="96"/>
      <c r="D512" s="96"/>
      <c r="E512" s="96"/>
      <c r="F512" s="96"/>
      <c r="G512" s="96"/>
      <c r="H512" s="96"/>
      <c r="I512" s="96"/>
      <c r="J512" s="96"/>
    </row>
    <row r="513" spans="1:10" ht="15.75">
      <c r="A513" s="96"/>
      <c r="B513" s="96"/>
      <c r="C513" s="96"/>
      <c r="D513" s="96"/>
      <c r="E513" s="96"/>
      <c r="F513" s="96"/>
      <c r="G513" s="96"/>
      <c r="H513" s="96"/>
      <c r="I513" s="96"/>
      <c r="J513" s="96"/>
    </row>
    <row r="514" spans="1:10" ht="15.75">
      <c r="A514" s="96"/>
      <c r="B514" s="96"/>
      <c r="C514" s="96"/>
      <c r="D514" s="96"/>
      <c r="E514" s="96"/>
      <c r="F514" s="96"/>
      <c r="G514" s="96"/>
      <c r="H514" s="96"/>
      <c r="I514" s="96"/>
      <c r="J514" s="96"/>
    </row>
    <row r="515" spans="1:10" ht="15.75">
      <c r="A515" s="96"/>
      <c r="B515" s="96"/>
      <c r="C515" s="96"/>
      <c r="D515" s="96"/>
      <c r="E515" s="96"/>
      <c r="F515" s="96"/>
      <c r="G515" s="96"/>
      <c r="H515" s="96"/>
      <c r="I515" s="96"/>
      <c r="J515" s="96"/>
    </row>
    <row r="516" spans="1:10" ht="15.75">
      <c r="A516" s="96"/>
      <c r="B516" s="96"/>
      <c r="C516" s="96"/>
      <c r="D516" s="96"/>
      <c r="E516" s="96"/>
      <c r="F516" s="96"/>
      <c r="G516" s="96"/>
      <c r="H516" s="96"/>
      <c r="I516" s="96"/>
      <c r="J516" s="96"/>
    </row>
    <row r="517" spans="1:10" ht="15.75">
      <c r="A517" s="96"/>
      <c r="B517" s="96"/>
      <c r="C517" s="96"/>
      <c r="D517" s="96"/>
      <c r="E517" s="96"/>
      <c r="F517" s="96"/>
      <c r="G517" s="96"/>
      <c r="H517" s="96"/>
      <c r="I517" s="96"/>
      <c r="J517" s="96"/>
    </row>
    <row r="518" spans="1:10" ht="15.75">
      <c r="A518" s="96"/>
      <c r="B518" s="96"/>
      <c r="C518" s="96"/>
      <c r="D518" s="96"/>
      <c r="E518" s="96"/>
      <c r="F518" s="96"/>
      <c r="G518" s="96"/>
      <c r="H518" s="96"/>
      <c r="I518" s="96"/>
      <c r="J518" s="96"/>
    </row>
    <row r="519" spans="1:10" ht="15.75">
      <c r="A519" s="96"/>
      <c r="B519" s="96"/>
      <c r="C519" s="96"/>
      <c r="D519" s="96"/>
      <c r="E519" s="96"/>
      <c r="F519" s="96"/>
      <c r="G519" s="96"/>
      <c r="H519" s="96"/>
      <c r="I519" s="96"/>
      <c r="J519" s="96"/>
    </row>
    <row r="520" spans="1:10" ht="15.75">
      <c r="A520" s="96"/>
      <c r="B520" s="96"/>
      <c r="C520" s="96"/>
      <c r="D520" s="96"/>
      <c r="E520" s="96"/>
      <c r="F520" s="96"/>
      <c r="G520" s="96"/>
      <c r="H520" s="96"/>
      <c r="I520" s="96"/>
      <c r="J520" s="96"/>
    </row>
    <row r="521" spans="1:10" ht="15.75">
      <c r="A521" s="96"/>
      <c r="B521" s="96"/>
      <c r="C521" s="96"/>
      <c r="D521" s="96"/>
      <c r="E521" s="96"/>
      <c r="F521" s="96"/>
      <c r="G521" s="96"/>
      <c r="H521" s="96"/>
      <c r="I521" s="96"/>
      <c r="J521" s="96"/>
    </row>
    <row r="522" spans="1:10" ht="15.75">
      <c r="A522" s="96"/>
      <c r="B522" s="96"/>
      <c r="C522" s="96"/>
      <c r="D522" s="96"/>
      <c r="E522" s="96"/>
      <c r="F522" s="96"/>
      <c r="G522" s="96"/>
      <c r="H522" s="96"/>
      <c r="I522" s="96"/>
      <c r="J522" s="96"/>
    </row>
    <row r="523" spans="1:10" ht="15.75">
      <c r="A523" s="96"/>
      <c r="B523" s="96"/>
      <c r="C523" s="96"/>
      <c r="D523" s="96"/>
      <c r="E523" s="96"/>
      <c r="F523" s="96"/>
      <c r="G523" s="96"/>
      <c r="H523" s="96"/>
      <c r="I523" s="96"/>
      <c r="J523" s="96"/>
    </row>
    <row r="524" spans="1:10" ht="15.75">
      <c r="A524" s="96"/>
      <c r="B524" s="96"/>
      <c r="C524" s="96"/>
      <c r="D524" s="96"/>
      <c r="E524" s="96"/>
      <c r="F524" s="96"/>
      <c r="G524" s="96"/>
      <c r="H524" s="96"/>
      <c r="I524" s="96"/>
      <c r="J524" s="96"/>
    </row>
    <row r="525" spans="1:10" ht="15.75">
      <c r="A525" s="96"/>
      <c r="B525" s="96"/>
      <c r="C525" s="96"/>
      <c r="D525" s="96"/>
      <c r="E525" s="96"/>
      <c r="F525" s="96"/>
      <c r="G525" s="96"/>
      <c r="H525" s="96"/>
      <c r="I525" s="96"/>
      <c r="J525" s="96"/>
    </row>
    <row r="526" spans="1:10" ht="15.75">
      <c r="A526" s="96"/>
      <c r="B526" s="96"/>
      <c r="C526" s="96"/>
      <c r="D526" s="96"/>
      <c r="E526" s="96"/>
      <c r="F526" s="96"/>
      <c r="G526" s="96"/>
      <c r="H526" s="96"/>
      <c r="I526" s="96"/>
      <c r="J526" s="96"/>
    </row>
    <row r="527" spans="1:10" ht="15.75">
      <c r="A527" s="96"/>
      <c r="B527" s="96"/>
      <c r="C527" s="96"/>
      <c r="D527" s="96"/>
      <c r="E527" s="96"/>
      <c r="F527" s="96"/>
      <c r="G527" s="96"/>
      <c r="H527" s="96"/>
      <c r="I527" s="96"/>
      <c r="J527" s="96"/>
    </row>
    <row r="528" spans="1:10" ht="15.75">
      <c r="A528" s="96"/>
      <c r="B528" s="96"/>
      <c r="C528" s="96"/>
      <c r="D528" s="96"/>
      <c r="E528" s="96"/>
      <c r="F528" s="96"/>
      <c r="G528" s="96"/>
      <c r="H528" s="96"/>
      <c r="I528" s="96"/>
      <c r="J528" s="96"/>
    </row>
    <row r="529" spans="1:10" ht="15.75">
      <c r="A529" s="96"/>
      <c r="B529" s="96"/>
      <c r="C529" s="96"/>
      <c r="D529" s="96"/>
      <c r="E529" s="96"/>
      <c r="F529" s="96"/>
      <c r="G529" s="96"/>
      <c r="H529" s="96"/>
      <c r="I529" s="96"/>
      <c r="J529" s="96"/>
    </row>
    <row r="530" spans="1:10" ht="15.75">
      <c r="A530" s="96"/>
      <c r="B530" s="96"/>
      <c r="C530" s="96"/>
      <c r="D530" s="96"/>
      <c r="E530" s="96"/>
      <c r="F530" s="96"/>
      <c r="G530" s="96"/>
      <c r="H530" s="96"/>
      <c r="I530" s="96"/>
      <c r="J530" s="96"/>
    </row>
    <row r="531" spans="1:10" ht="15.75">
      <c r="A531" s="96"/>
      <c r="B531" s="96"/>
      <c r="C531" s="96"/>
      <c r="D531" s="96"/>
      <c r="E531" s="96"/>
      <c r="F531" s="96"/>
      <c r="G531" s="96"/>
      <c r="H531" s="96"/>
      <c r="I531" s="96"/>
      <c r="J531" s="96"/>
    </row>
    <row r="532" spans="1:10" ht="15.75">
      <c r="A532" s="96"/>
      <c r="B532" s="96"/>
      <c r="C532" s="96"/>
      <c r="D532" s="96"/>
      <c r="E532" s="96"/>
      <c r="F532" s="96"/>
      <c r="G532" s="96"/>
      <c r="H532" s="96"/>
      <c r="I532" s="96"/>
      <c r="J532" s="96"/>
    </row>
    <row r="533" spans="1:10" ht="15.75">
      <c r="A533" s="96"/>
      <c r="B533" s="96"/>
      <c r="C533" s="96"/>
      <c r="D533" s="96"/>
      <c r="E533" s="96"/>
      <c r="F533" s="96"/>
      <c r="G533" s="96"/>
      <c r="H533" s="96"/>
      <c r="I533" s="96"/>
      <c r="J533" s="96"/>
    </row>
    <row r="534" spans="1:10" ht="15.75">
      <c r="A534" s="96"/>
      <c r="B534" s="96"/>
      <c r="C534" s="96"/>
      <c r="D534" s="96"/>
      <c r="E534" s="96"/>
      <c r="F534" s="96"/>
      <c r="G534" s="96"/>
      <c r="H534" s="96"/>
      <c r="I534" s="96"/>
      <c r="J534" s="96"/>
    </row>
    <row r="535" spans="1:10" ht="15.75">
      <c r="A535" s="96"/>
      <c r="B535" s="96"/>
      <c r="C535" s="96"/>
      <c r="D535" s="96"/>
      <c r="E535" s="96"/>
      <c r="F535" s="96"/>
      <c r="G535" s="96"/>
      <c r="H535" s="96"/>
      <c r="I535" s="96"/>
      <c r="J535" s="96"/>
    </row>
    <row r="536" spans="1:10" ht="15.75">
      <c r="A536" s="96"/>
      <c r="B536" s="96"/>
      <c r="C536" s="96"/>
      <c r="D536" s="96"/>
      <c r="E536" s="96"/>
      <c r="F536" s="96"/>
      <c r="G536" s="96"/>
      <c r="H536" s="96"/>
      <c r="I536" s="96"/>
      <c r="J536" s="96"/>
    </row>
    <row r="537" spans="1:10" ht="15.75">
      <c r="A537" s="96"/>
      <c r="B537" s="96"/>
      <c r="C537" s="96"/>
      <c r="D537" s="96"/>
      <c r="E537" s="96"/>
      <c r="F537" s="96"/>
      <c r="G537" s="96"/>
      <c r="H537" s="96"/>
      <c r="I537" s="96"/>
      <c r="J537" s="96"/>
    </row>
    <row r="538" spans="1:10" ht="15.75">
      <c r="A538" s="96"/>
      <c r="B538" s="96"/>
      <c r="C538" s="96"/>
      <c r="D538" s="96"/>
      <c r="E538" s="96"/>
      <c r="F538" s="96"/>
      <c r="G538" s="96"/>
      <c r="H538" s="96"/>
      <c r="I538" s="96"/>
      <c r="J538" s="96"/>
    </row>
    <row r="539" spans="1:10" ht="15.75">
      <c r="A539" s="96"/>
      <c r="B539" s="96"/>
      <c r="C539" s="96"/>
      <c r="D539" s="96"/>
      <c r="E539" s="96"/>
      <c r="F539" s="96"/>
      <c r="G539" s="96"/>
      <c r="H539" s="96"/>
      <c r="I539" s="96"/>
      <c r="J539" s="96"/>
    </row>
    <row r="540" spans="1:10" ht="15.75">
      <c r="A540" s="96"/>
      <c r="B540" s="96"/>
      <c r="C540" s="96"/>
      <c r="D540" s="96"/>
      <c r="E540" s="96"/>
      <c r="F540" s="96"/>
      <c r="G540" s="96"/>
      <c r="H540" s="96"/>
      <c r="I540" s="96"/>
      <c r="J540" s="96"/>
    </row>
    <row r="541" spans="1:10" ht="15.75">
      <c r="A541" s="96"/>
      <c r="B541" s="96"/>
      <c r="C541" s="96"/>
      <c r="D541" s="96"/>
      <c r="E541" s="96"/>
      <c r="F541" s="96"/>
      <c r="G541" s="96"/>
      <c r="H541" s="96"/>
      <c r="I541" s="96"/>
      <c r="J541" s="96"/>
    </row>
    <row r="542" spans="1:10" ht="15.75">
      <c r="A542" s="96"/>
      <c r="B542" s="96"/>
      <c r="C542" s="96"/>
      <c r="D542" s="96"/>
      <c r="E542" s="96"/>
      <c r="F542" s="96"/>
      <c r="G542" s="96"/>
      <c r="H542" s="96"/>
      <c r="I542" s="96"/>
      <c r="J542" s="96"/>
    </row>
    <row r="543" spans="1:10" ht="15.75">
      <c r="A543" s="96"/>
      <c r="B543" s="96"/>
      <c r="C543" s="96"/>
      <c r="D543" s="96"/>
      <c r="E543" s="96"/>
      <c r="F543" s="96"/>
      <c r="G543" s="96"/>
      <c r="H543" s="96"/>
      <c r="I543" s="96"/>
      <c r="J543" s="96"/>
    </row>
    <row r="544" spans="1:10" ht="15.75">
      <c r="A544" s="96"/>
      <c r="B544" s="96"/>
      <c r="C544" s="96"/>
      <c r="D544" s="96"/>
      <c r="E544" s="96"/>
      <c r="F544" s="96"/>
      <c r="G544" s="96"/>
      <c r="H544" s="96"/>
      <c r="I544" s="96"/>
      <c r="J544" s="96"/>
    </row>
    <row r="545" spans="1:10" ht="15.75">
      <c r="A545" s="96"/>
      <c r="B545" s="96"/>
      <c r="C545" s="96"/>
      <c r="D545" s="96"/>
      <c r="E545" s="96"/>
      <c r="F545" s="96"/>
      <c r="G545" s="96"/>
      <c r="H545" s="96"/>
      <c r="I545" s="96"/>
      <c r="J545" s="96"/>
    </row>
    <row r="546" spans="1:10" ht="15.75">
      <c r="A546" s="96"/>
      <c r="B546" s="96"/>
      <c r="C546" s="96"/>
      <c r="D546" s="96"/>
      <c r="E546" s="96"/>
      <c r="F546" s="96"/>
      <c r="G546" s="96"/>
      <c r="H546" s="96"/>
      <c r="I546" s="96"/>
      <c r="J546" s="96"/>
    </row>
    <row r="547" spans="1:10" ht="15.75">
      <c r="A547" s="96"/>
      <c r="B547" s="96"/>
      <c r="C547" s="96"/>
      <c r="D547" s="96"/>
      <c r="E547" s="96"/>
      <c r="F547" s="96"/>
      <c r="G547" s="96"/>
      <c r="H547" s="96"/>
      <c r="I547" s="96"/>
      <c r="J547" s="96"/>
    </row>
    <row r="548" spans="1:10" ht="15.75">
      <c r="A548" s="96"/>
      <c r="B548" s="96"/>
      <c r="C548" s="96"/>
      <c r="D548" s="96"/>
      <c r="E548" s="96"/>
      <c r="F548" s="96"/>
      <c r="G548" s="96"/>
      <c r="H548" s="96"/>
      <c r="I548" s="96"/>
      <c r="J548" s="96"/>
    </row>
    <row r="549" spans="1:10" ht="15.75">
      <c r="A549" s="96"/>
      <c r="B549" s="96"/>
      <c r="C549" s="96"/>
      <c r="D549" s="96"/>
      <c r="E549" s="96"/>
      <c r="F549" s="96"/>
      <c r="G549" s="96"/>
      <c r="H549" s="96"/>
      <c r="I549" s="96"/>
      <c r="J549" s="96"/>
    </row>
    <row r="550" spans="1:10" ht="15.75">
      <c r="A550" s="96"/>
      <c r="B550" s="96"/>
      <c r="C550" s="96"/>
      <c r="D550" s="96"/>
      <c r="E550" s="96"/>
      <c r="F550" s="96"/>
      <c r="G550" s="96"/>
      <c r="H550" s="96"/>
      <c r="I550" s="96"/>
      <c r="J550" s="96"/>
    </row>
    <row r="551" spans="1:10" ht="15.75">
      <c r="A551" s="96"/>
      <c r="B551" s="96"/>
      <c r="C551" s="96"/>
      <c r="D551" s="96"/>
      <c r="E551" s="96"/>
      <c r="F551" s="96"/>
      <c r="G551" s="96"/>
      <c r="H551" s="96"/>
      <c r="I551" s="96"/>
      <c r="J551" s="96"/>
    </row>
    <row r="552" spans="1:10" ht="15.75">
      <c r="A552" s="96"/>
      <c r="B552" s="96"/>
      <c r="C552" s="96"/>
      <c r="D552" s="96"/>
      <c r="E552" s="96"/>
      <c r="F552" s="96"/>
      <c r="G552" s="96"/>
      <c r="H552" s="96"/>
      <c r="I552" s="96"/>
      <c r="J552" s="96"/>
    </row>
    <row r="553" spans="1:10" ht="15.75">
      <c r="A553" s="96"/>
      <c r="B553" s="96"/>
      <c r="C553" s="96"/>
      <c r="D553" s="96"/>
      <c r="E553" s="96"/>
      <c r="F553" s="96"/>
      <c r="G553" s="96"/>
      <c r="H553" s="96"/>
      <c r="I553" s="96"/>
      <c r="J553" s="96"/>
    </row>
    <row r="554" spans="1:10" ht="15.75">
      <c r="A554" s="96"/>
      <c r="B554" s="96"/>
      <c r="C554" s="96"/>
      <c r="D554" s="96"/>
      <c r="E554" s="96"/>
      <c r="F554" s="96"/>
      <c r="G554" s="96"/>
      <c r="H554" s="96"/>
      <c r="I554" s="96"/>
      <c r="J554" s="96"/>
    </row>
    <row r="555" spans="1:10" ht="15.75">
      <c r="A555" s="96"/>
      <c r="B555" s="96"/>
      <c r="C555" s="96"/>
      <c r="D555" s="96"/>
      <c r="E555" s="96"/>
      <c r="F555" s="96"/>
      <c r="G555" s="96"/>
      <c r="H555" s="96"/>
      <c r="I555" s="96"/>
      <c r="J555" s="96"/>
    </row>
    <row r="556" spans="1:10" ht="15.75">
      <c r="A556" s="96"/>
      <c r="B556" s="96"/>
      <c r="C556" s="96"/>
      <c r="D556" s="96"/>
      <c r="E556" s="96"/>
      <c r="F556" s="96"/>
      <c r="G556" s="96"/>
      <c r="H556" s="96"/>
      <c r="I556" s="96"/>
      <c r="J556" s="96"/>
    </row>
    <row r="557" spans="1:10" ht="15.75">
      <c r="A557" s="96"/>
      <c r="B557" s="96"/>
      <c r="C557" s="96"/>
      <c r="D557" s="96"/>
      <c r="E557" s="96"/>
      <c r="F557" s="96"/>
      <c r="G557" s="96"/>
      <c r="H557" s="96"/>
      <c r="I557" s="96"/>
      <c r="J557" s="96"/>
    </row>
    <row r="558" spans="1:10" ht="15.75">
      <c r="A558" s="96"/>
      <c r="B558" s="96"/>
      <c r="C558" s="96"/>
      <c r="D558" s="96"/>
      <c r="E558" s="96"/>
      <c r="F558" s="96"/>
      <c r="G558" s="96"/>
      <c r="H558" s="96"/>
      <c r="I558" s="96"/>
      <c r="J558" s="96"/>
    </row>
    <row r="559" spans="1:10" ht="15.75">
      <c r="A559" s="96"/>
      <c r="B559" s="96"/>
      <c r="C559" s="96"/>
      <c r="D559" s="96"/>
      <c r="E559" s="96"/>
      <c r="F559" s="96"/>
      <c r="G559" s="96"/>
      <c r="H559" s="96"/>
      <c r="I559" s="96"/>
      <c r="J559" s="96"/>
    </row>
    <row r="560" spans="1:10" ht="15.75">
      <c r="A560" s="96"/>
      <c r="B560" s="96"/>
      <c r="C560" s="96"/>
      <c r="D560" s="96"/>
      <c r="E560" s="96"/>
      <c r="F560" s="96"/>
      <c r="G560" s="96"/>
      <c r="H560" s="96"/>
      <c r="I560" s="96"/>
      <c r="J560" s="96"/>
    </row>
    <row r="561" spans="1:10" ht="15.75">
      <c r="A561" s="96"/>
      <c r="B561" s="96"/>
      <c r="C561" s="96"/>
      <c r="D561" s="96"/>
      <c r="E561" s="96"/>
      <c r="F561" s="96"/>
      <c r="G561" s="96"/>
      <c r="H561" s="96"/>
      <c r="I561" s="96"/>
      <c r="J561" s="96"/>
    </row>
    <row r="562" spans="1:10" ht="15.75">
      <c r="A562" s="96"/>
      <c r="B562" s="96"/>
      <c r="C562" s="96"/>
      <c r="D562" s="96"/>
      <c r="E562" s="96"/>
      <c r="F562" s="96"/>
      <c r="G562" s="96"/>
      <c r="H562" s="96"/>
      <c r="I562" s="96"/>
      <c r="J562" s="96"/>
    </row>
    <row r="563" spans="1:10" ht="15.75">
      <c r="A563" s="96"/>
      <c r="B563" s="96"/>
      <c r="C563" s="96"/>
      <c r="D563" s="96"/>
      <c r="E563" s="96"/>
      <c r="F563" s="96"/>
      <c r="G563" s="96"/>
      <c r="H563" s="96"/>
      <c r="I563" s="96"/>
      <c r="J563" s="96"/>
    </row>
    <row r="564" spans="1:10" ht="15.75">
      <c r="A564" s="96"/>
      <c r="B564" s="96"/>
      <c r="C564" s="96"/>
      <c r="D564" s="96"/>
      <c r="E564" s="96"/>
      <c r="F564" s="96"/>
      <c r="G564" s="96"/>
      <c r="H564" s="96"/>
      <c r="I564" s="96"/>
      <c r="J564" s="96"/>
    </row>
    <row r="565" spans="1:10" ht="15.75">
      <c r="A565" s="96"/>
      <c r="B565" s="96"/>
      <c r="C565" s="96"/>
      <c r="D565" s="96"/>
      <c r="E565" s="96"/>
      <c r="F565" s="96"/>
      <c r="G565" s="96"/>
      <c r="H565" s="96"/>
      <c r="I565" s="96"/>
      <c r="J565" s="96"/>
    </row>
    <row r="566" spans="1:10" ht="15.75">
      <c r="A566" s="96"/>
      <c r="B566" s="96"/>
      <c r="C566" s="96"/>
      <c r="D566" s="96"/>
      <c r="E566" s="96"/>
      <c r="F566" s="96"/>
      <c r="G566" s="96"/>
      <c r="H566" s="96"/>
      <c r="I566" s="96"/>
      <c r="J566" s="96"/>
    </row>
    <row r="567" spans="1:10" ht="15.75">
      <c r="A567" s="96"/>
      <c r="B567" s="96"/>
      <c r="C567" s="96"/>
      <c r="D567" s="96"/>
      <c r="E567" s="96"/>
      <c r="F567" s="96"/>
      <c r="G567" s="96"/>
      <c r="H567" s="96"/>
      <c r="I567" s="96"/>
      <c r="J567" s="96"/>
    </row>
    <row r="568" spans="1:10" ht="15.75">
      <c r="A568" s="96"/>
      <c r="B568" s="96"/>
      <c r="C568" s="96"/>
      <c r="D568" s="96"/>
      <c r="E568" s="96"/>
      <c r="F568" s="96"/>
      <c r="G568" s="96"/>
      <c r="H568" s="96"/>
      <c r="I568" s="96"/>
      <c r="J568" s="96"/>
    </row>
    <row r="569" spans="1:10" ht="15.75">
      <c r="A569" s="96"/>
      <c r="B569" s="96"/>
      <c r="C569" s="96"/>
      <c r="D569" s="96"/>
      <c r="E569" s="96"/>
      <c r="F569" s="96"/>
      <c r="G569" s="96"/>
      <c r="H569" s="96"/>
      <c r="I569" s="96"/>
      <c r="J569" s="96"/>
    </row>
    <row r="570" spans="1:10" ht="15.75">
      <c r="A570" s="96"/>
      <c r="B570" s="96"/>
      <c r="C570" s="96"/>
      <c r="D570" s="96"/>
      <c r="E570" s="96"/>
      <c r="F570" s="96"/>
      <c r="G570" s="96"/>
      <c r="H570" s="96"/>
      <c r="I570" s="96"/>
      <c r="J570" s="96"/>
    </row>
    <row r="571" spans="1:10" ht="15.75">
      <c r="A571" s="96"/>
      <c r="B571" s="96"/>
      <c r="C571" s="96"/>
      <c r="D571" s="96"/>
      <c r="E571" s="96"/>
      <c r="F571" s="96"/>
      <c r="G571" s="96"/>
      <c r="H571" s="96"/>
      <c r="I571" s="96"/>
      <c r="J571" s="96"/>
    </row>
    <row r="572" spans="1:10" ht="15.75">
      <c r="A572" s="96"/>
      <c r="B572" s="96"/>
      <c r="C572" s="96"/>
      <c r="D572" s="96"/>
      <c r="E572" s="96"/>
      <c r="F572" s="96"/>
      <c r="G572" s="96"/>
      <c r="H572" s="96"/>
      <c r="I572" s="96"/>
      <c r="J572" s="96"/>
    </row>
    <row r="573" spans="1:10" ht="15.75">
      <c r="A573" s="96"/>
      <c r="B573" s="96"/>
      <c r="C573" s="96"/>
      <c r="D573" s="96"/>
      <c r="E573" s="96"/>
      <c r="F573" s="96"/>
      <c r="G573" s="96"/>
      <c r="H573" s="96"/>
      <c r="I573" s="96"/>
      <c r="J573" s="96"/>
    </row>
    <row r="574" spans="1:10" ht="15.75">
      <c r="A574" s="96"/>
      <c r="B574" s="96"/>
      <c r="C574" s="96"/>
      <c r="D574" s="96"/>
      <c r="E574" s="96"/>
      <c r="F574" s="96"/>
      <c r="G574" s="96"/>
      <c r="H574" s="96"/>
      <c r="I574" s="96"/>
      <c r="J574" s="96"/>
    </row>
    <row r="575" spans="1:10" ht="15.75">
      <c r="A575" s="96"/>
      <c r="B575" s="96"/>
      <c r="C575" s="96"/>
      <c r="D575" s="96"/>
      <c r="E575" s="96"/>
      <c r="F575" s="96"/>
      <c r="G575" s="96"/>
      <c r="H575" s="96"/>
      <c r="I575" s="96"/>
      <c r="J575" s="96"/>
    </row>
    <row r="576" spans="1:10" ht="15.75">
      <c r="A576" s="96"/>
      <c r="B576" s="96"/>
      <c r="C576" s="96"/>
      <c r="D576" s="96"/>
      <c r="E576" s="96"/>
      <c r="F576" s="96"/>
      <c r="G576" s="96"/>
      <c r="H576" s="96"/>
      <c r="I576" s="96"/>
      <c r="J576" s="96"/>
    </row>
    <row r="577" spans="1:10" ht="15.75">
      <c r="A577" s="96"/>
      <c r="B577" s="96"/>
      <c r="C577" s="96"/>
      <c r="D577" s="96"/>
      <c r="E577" s="96"/>
      <c r="F577" s="96"/>
      <c r="G577" s="96"/>
      <c r="H577" s="96"/>
      <c r="I577" s="96"/>
      <c r="J577" s="96"/>
    </row>
    <row r="578" spans="1:10" ht="15.75">
      <c r="A578" s="96"/>
      <c r="B578" s="96"/>
      <c r="C578" s="96"/>
      <c r="D578" s="96"/>
      <c r="E578" s="96"/>
      <c r="F578" s="96"/>
      <c r="G578" s="96"/>
      <c r="H578" s="96"/>
      <c r="I578" s="96"/>
      <c r="J578" s="96"/>
    </row>
    <row r="579" spans="1:10" ht="15.75">
      <c r="A579" s="96"/>
      <c r="B579" s="96"/>
      <c r="C579" s="96"/>
      <c r="D579" s="96"/>
      <c r="E579" s="96"/>
      <c r="F579" s="96"/>
      <c r="G579" s="96"/>
      <c r="H579" s="96"/>
      <c r="I579" s="96"/>
      <c r="J579" s="96"/>
    </row>
    <row r="580" spans="1:10" ht="15.75">
      <c r="A580" s="96"/>
      <c r="B580" s="96"/>
      <c r="C580" s="96"/>
      <c r="D580" s="96"/>
      <c r="E580" s="96"/>
      <c r="F580" s="96"/>
      <c r="G580" s="96"/>
      <c r="H580" s="96"/>
      <c r="I580" s="96"/>
      <c r="J580" s="96"/>
    </row>
    <row r="581" spans="1:10" ht="15.75">
      <c r="A581" s="96"/>
      <c r="B581" s="96"/>
      <c r="C581" s="96"/>
      <c r="D581" s="96"/>
      <c r="E581" s="96"/>
      <c r="F581" s="96"/>
      <c r="G581" s="96"/>
      <c r="H581" s="96"/>
      <c r="I581" s="96"/>
      <c r="J581" s="96"/>
    </row>
    <row r="582" spans="1:10" ht="15.75">
      <c r="A582" s="96"/>
      <c r="B582" s="96"/>
      <c r="C582" s="96"/>
      <c r="D582" s="96"/>
      <c r="E582" s="96"/>
      <c r="F582" s="96"/>
      <c r="G582" s="96"/>
      <c r="H582" s="96"/>
      <c r="I582" s="96"/>
      <c r="J582" s="96"/>
    </row>
    <row r="583" spans="1:10" ht="15.75">
      <c r="A583" s="96"/>
      <c r="B583" s="96"/>
      <c r="C583" s="96"/>
      <c r="D583" s="96"/>
      <c r="E583" s="96"/>
      <c r="F583" s="96"/>
      <c r="G583" s="96"/>
      <c r="H583" s="96"/>
      <c r="I583" s="96"/>
      <c r="J583" s="96"/>
    </row>
    <row r="584" spans="1:10" ht="15.75">
      <c r="A584" s="96"/>
      <c r="B584" s="96"/>
      <c r="C584" s="96"/>
      <c r="D584" s="96"/>
      <c r="E584" s="96"/>
      <c r="F584" s="96"/>
      <c r="G584" s="96"/>
      <c r="H584" s="96"/>
      <c r="I584" s="96"/>
      <c r="J584" s="96"/>
    </row>
    <row r="585" spans="1:10" ht="15.75">
      <c r="A585" s="96"/>
      <c r="B585" s="96"/>
      <c r="C585" s="96"/>
      <c r="D585" s="96"/>
      <c r="E585" s="96"/>
      <c r="F585" s="96"/>
      <c r="G585" s="96"/>
      <c r="H585" s="96"/>
      <c r="I585" s="96"/>
      <c r="J585" s="96"/>
    </row>
    <row r="586" spans="1:10" ht="15.75">
      <c r="A586" s="96"/>
      <c r="B586" s="96"/>
      <c r="C586" s="96"/>
      <c r="D586" s="96"/>
      <c r="E586" s="96"/>
      <c r="F586" s="96"/>
      <c r="G586" s="96"/>
      <c r="H586" s="96"/>
      <c r="I586" s="96"/>
      <c r="J586" s="96"/>
    </row>
    <row r="587" spans="1:10" ht="15.75">
      <c r="A587" s="96"/>
      <c r="B587" s="96"/>
      <c r="C587" s="96"/>
      <c r="D587" s="96"/>
      <c r="E587" s="96"/>
      <c r="F587" s="96"/>
      <c r="G587" s="96"/>
      <c r="H587" s="96"/>
      <c r="I587" s="96"/>
      <c r="J587" s="96"/>
    </row>
    <row r="588" spans="1:10" ht="15.75">
      <c r="A588" s="96"/>
      <c r="B588" s="96"/>
      <c r="C588" s="96"/>
      <c r="D588" s="96"/>
      <c r="E588" s="96"/>
      <c r="F588" s="96"/>
      <c r="G588" s="96"/>
      <c r="H588" s="96"/>
      <c r="I588" s="96"/>
      <c r="J588" s="96"/>
    </row>
    <row r="589" spans="1:10" ht="15.75">
      <c r="A589" s="96"/>
      <c r="B589" s="96"/>
      <c r="C589" s="96"/>
      <c r="D589" s="96"/>
      <c r="E589" s="96"/>
      <c r="F589" s="96"/>
      <c r="G589" s="96"/>
      <c r="H589" s="96"/>
      <c r="I589" s="96"/>
      <c r="J589" s="96"/>
    </row>
    <row r="590" spans="1:10" ht="15.75">
      <c r="A590" s="96"/>
      <c r="B590" s="96"/>
      <c r="C590" s="96"/>
      <c r="D590" s="96"/>
      <c r="E590" s="96"/>
      <c r="F590" s="96"/>
      <c r="G590" s="96"/>
      <c r="H590" s="96"/>
      <c r="I590" s="96"/>
      <c r="J590" s="96"/>
    </row>
    <row r="591" spans="1:10" ht="15.75">
      <c r="A591" s="96"/>
      <c r="B591" s="96"/>
      <c r="C591" s="96"/>
      <c r="D591" s="96"/>
      <c r="E591" s="96"/>
      <c r="F591" s="96"/>
      <c r="G591" s="96"/>
      <c r="H591" s="96"/>
      <c r="I591" s="96"/>
      <c r="J591" s="96"/>
    </row>
    <row r="592" spans="1:10" ht="15.75">
      <c r="A592" s="96"/>
      <c r="B592" s="96"/>
      <c r="C592" s="96"/>
      <c r="D592" s="96"/>
      <c r="E592" s="96"/>
      <c r="F592" s="96"/>
      <c r="G592" s="96"/>
      <c r="H592" s="96"/>
      <c r="I592" s="96"/>
      <c r="J592" s="96"/>
    </row>
    <row r="593" spans="1:10" ht="15.75">
      <c r="A593" s="96"/>
      <c r="B593" s="96"/>
      <c r="C593" s="96"/>
      <c r="D593" s="96"/>
      <c r="E593" s="96"/>
      <c r="F593" s="96"/>
      <c r="G593" s="96"/>
      <c r="H593" s="96"/>
      <c r="I593" s="96"/>
      <c r="J593" s="96"/>
    </row>
    <row r="594" spans="1:10" ht="15.75">
      <c r="A594" s="96"/>
      <c r="B594" s="96"/>
      <c r="C594" s="96"/>
      <c r="D594" s="96"/>
      <c r="E594" s="96"/>
      <c r="F594" s="96"/>
      <c r="G594" s="96"/>
      <c r="H594" s="96"/>
      <c r="I594" s="96"/>
      <c r="J594" s="96"/>
    </row>
    <row r="595" spans="1:10" ht="15.75">
      <c r="A595" s="96"/>
      <c r="B595" s="96"/>
      <c r="C595" s="96"/>
      <c r="D595" s="96"/>
      <c r="E595" s="96"/>
      <c r="F595" s="96"/>
      <c r="G595" s="96"/>
      <c r="H595" s="96"/>
      <c r="I595" s="96"/>
      <c r="J595" s="96"/>
    </row>
    <row r="596" spans="1:10" ht="15.75">
      <c r="A596" s="96"/>
      <c r="B596" s="96"/>
      <c r="C596" s="96"/>
      <c r="D596" s="96"/>
      <c r="E596" s="96"/>
      <c r="F596" s="96"/>
      <c r="G596" s="96"/>
      <c r="H596" s="96"/>
      <c r="I596" s="96"/>
      <c r="J596" s="96"/>
    </row>
    <row r="597" spans="1:10" ht="15.75">
      <c r="A597" s="96"/>
      <c r="B597" s="96"/>
      <c r="C597" s="96"/>
      <c r="D597" s="96"/>
      <c r="E597" s="96"/>
      <c r="F597" s="96"/>
      <c r="G597" s="96"/>
      <c r="H597" s="96"/>
      <c r="I597" s="96"/>
      <c r="J597" s="96"/>
    </row>
    <row r="598" spans="1:10" ht="15.75">
      <c r="A598" s="96"/>
      <c r="B598" s="96"/>
      <c r="C598" s="96"/>
      <c r="D598" s="96"/>
      <c r="E598" s="96"/>
      <c r="F598" s="96"/>
      <c r="G598" s="96"/>
      <c r="H598" s="96"/>
      <c r="I598" s="96"/>
      <c r="J598" s="96"/>
    </row>
    <row r="599" spans="1:10" ht="15.75">
      <c r="A599" s="96"/>
      <c r="B599" s="96"/>
      <c r="C599" s="96"/>
      <c r="D599" s="96"/>
      <c r="E599" s="96"/>
      <c r="F599" s="96"/>
      <c r="G599" s="96"/>
      <c r="H599" s="96"/>
      <c r="I599" s="96"/>
      <c r="J599" s="96"/>
    </row>
    <row r="600" spans="1:10" ht="15.75">
      <c r="A600" s="96"/>
      <c r="B600" s="96"/>
      <c r="C600" s="96"/>
      <c r="D600" s="96"/>
      <c r="E600" s="96"/>
      <c r="F600" s="96"/>
      <c r="G600" s="96"/>
      <c r="H600" s="96"/>
      <c r="I600" s="96"/>
      <c r="J600" s="96"/>
    </row>
    <row r="601" spans="1:10" ht="15.75">
      <c r="A601" s="96"/>
      <c r="B601" s="96"/>
      <c r="C601" s="96"/>
      <c r="D601" s="96"/>
      <c r="E601" s="96"/>
      <c r="F601" s="96"/>
      <c r="G601" s="96"/>
      <c r="H601" s="96"/>
      <c r="I601" s="96"/>
      <c r="J601" s="96"/>
    </row>
    <row r="602" spans="1:10" ht="15.75">
      <c r="A602" s="96"/>
      <c r="B602" s="96"/>
      <c r="C602" s="96"/>
      <c r="D602" s="96"/>
      <c r="E602" s="96"/>
      <c r="F602" s="96"/>
      <c r="G602" s="96"/>
      <c r="H602" s="96"/>
      <c r="I602" s="96"/>
      <c r="J602" s="96"/>
    </row>
    <row r="603" spans="1:10" ht="15.75">
      <c r="A603" s="96"/>
      <c r="B603" s="96"/>
      <c r="C603" s="96"/>
      <c r="D603" s="96"/>
      <c r="E603" s="96"/>
      <c r="F603" s="96"/>
      <c r="G603" s="96"/>
      <c r="H603" s="96"/>
      <c r="I603" s="96"/>
      <c r="J603" s="96"/>
    </row>
    <row r="604" spans="1:10" ht="15.75">
      <c r="A604" s="96"/>
      <c r="B604" s="96"/>
      <c r="C604" s="96"/>
      <c r="D604" s="96"/>
      <c r="E604" s="96"/>
      <c r="F604" s="96"/>
      <c r="G604" s="96"/>
      <c r="H604" s="96"/>
      <c r="I604" s="96"/>
      <c r="J604" s="96"/>
    </row>
    <row r="605" spans="1:10" ht="15.75">
      <c r="A605" s="96"/>
      <c r="B605" s="96"/>
      <c r="C605" s="96"/>
      <c r="D605" s="96"/>
      <c r="E605" s="96"/>
      <c r="F605" s="96"/>
      <c r="G605" s="96"/>
      <c r="H605" s="96"/>
      <c r="I605" s="96"/>
      <c r="J605" s="96"/>
    </row>
    <row r="606" spans="1:10" ht="15.75">
      <c r="A606" s="96"/>
      <c r="B606" s="96"/>
      <c r="C606" s="96"/>
      <c r="D606" s="96"/>
      <c r="E606" s="96"/>
      <c r="F606" s="96"/>
      <c r="G606" s="96"/>
      <c r="H606" s="96"/>
      <c r="I606" s="96"/>
      <c r="J606" s="96"/>
    </row>
    <row r="607" spans="1:10" ht="15.75">
      <c r="A607" s="96"/>
      <c r="B607" s="96"/>
      <c r="C607" s="96"/>
      <c r="D607" s="96"/>
      <c r="E607" s="96"/>
      <c r="F607" s="96"/>
      <c r="G607" s="96"/>
      <c r="H607" s="96"/>
      <c r="I607" s="96"/>
      <c r="J607" s="96"/>
    </row>
    <row r="608" spans="1:10" ht="15.75">
      <c r="A608" s="96"/>
      <c r="B608" s="96"/>
      <c r="C608" s="96"/>
      <c r="D608" s="96"/>
      <c r="E608" s="96"/>
      <c r="F608" s="96"/>
      <c r="G608" s="96"/>
      <c r="H608" s="96"/>
      <c r="I608" s="96"/>
      <c r="J608" s="96"/>
    </row>
    <row r="609" spans="1:10" ht="15.75">
      <c r="A609" s="96"/>
      <c r="B609" s="96"/>
      <c r="C609" s="96"/>
      <c r="D609" s="96"/>
      <c r="E609" s="96"/>
      <c r="F609" s="96"/>
      <c r="G609" s="96"/>
      <c r="H609" s="96"/>
      <c r="I609" s="96"/>
      <c r="J609" s="96"/>
    </row>
    <row r="610" spans="1:10" ht="15.75">
      <c r="A610" s="96"/>
      <c r="B610" s="96"/>
      <c r="C610" s="96"/>
      <c r="D610" s="96"/>
      <c r="E610" s="96"/>
      <c r="F610" s="96"/>
      <c r="G610" s="96"/>
      <c r="H610" s="96"/>
      <c r="I610" s="96"/>
      <c r="J610" s="96"/>
    </row>
    <row r="611" spans="1:10" ht="15.75">
      <c r="A611" s="96"/>
      <c r="B611" s="96"/>
      <c r="C611" s="96"/>
      <c r="D611" s="96"/>
      <c r="E611" s="96"/>
      <c r="F611" s="96"/>
      <c r="G611" s="96"/>
      <c r="H611" s="96"/>
      <c r="I611" s="96"/>
      <c r="J611" s="96"/>
    </row>
    <row r="612" spans="1:10" ht="15.75">
      <c r="A612" s="96"/>
      <c r="B612" s="96"/>
      <c r="C612" s="96"/>
      <c r="D612" s="96"/>
      <c r="E612" s="96"/>
      <c r="F612" s="96"/>
      <c r="G612" s="96"/>
      <c r="H612" s="96"/>
      <c r="I612" s="96"/>
      <c r="J612" s="96"/>
    </row>
    <row r="613" spans="1:10" ht="15.75">
      <c r="A613" s="96"/>
      <c r="B613" s="96"/>
      <c r="C613" s="96"/>
      <c r="D613" s="96"/>
      <c r="E613" s="96"/>
      <c r="F613" s="96"/>
      <c r="G613" s="96"/>
      <c r="H613" s="96"/>
      <c r="I613" s="96"/>
      <c r="J613" s="96"/>
    </row>
    <row r="614" spans="1:10" ht="15.75">
      <c r="A614" s="96"/>
      <c r="B614" s="96"/>
      <c r="C614" s="96"/>
      <c r="D614" s="96"/>
      <c r="E614" s="96"/>
      <c r="F614" s="96"/>
      <c r="G614" s="96"/>
      <c r="H614" s="96"/>
      <c r="I614" s="96"/>
      <c r="J614" s="96"/>
    </row>
    <row r="615" spans="1:10" ht="15.75">
      <c r="A615" s="96"/>
      <c r="B615" s="96"/>
      <c r="C615" s="96"/>
      <c r="D615" s="96"/>
      <c r="E615" s="96"/>
      <c r="F615" s="96"/>
      <c r="G615" s="96"/>
      <c r="H615" s="96"/>
      <c r="I615" s="96"/>
      <c r="J615" s="96"/>
    </row>
    <row r="616" spans="1:10" ht="15.75">
      <c r="A616" s="96"/>
      <c r="B616" s="96"/>
      <c r="C616" s="96"/>
      <c r="D616" s="96"/>
      <c r="E616" s="96"/>
      <c r="F616" s="96"/>
      <c r="G616" s="96"/>
      <c r="H616" s="96"/>
      <c r="I616" s="96"/>
      <c r="J616" s="96"/>
    </row>
    <row r="617" spans="1:10" ht="15.75">
      <c r="A617" s="96"/>
      <c r="B617" s="96"/>
      <c r="C617" s="96"/>
      <c r="D617" s="96"/>
      <c r="E617" s="96"/>
      <c r="F617" s="96"/>
      <c r="G617" s="96"/>
      <c r="H617" s="96"/>
      <c r="I617" s="96"/>
      <c r="J617" s="96"/>
    </row>
    <row r="618" spans="1:10" ht="15.75">
      <c r="A618" s="96"/>
      <c r="B618" s="96"/>
      <c r="C618" s="96"/>
      <c r="D618" s="96"/>
      <c r="E618" s="96"/>
      <c r="F618" s="96"/>
      <c r="G618" s="96"/>
      <c r="H618" s="96"/>
      <c r="I618" s="96"/>
      <c r="J618" s="96"/>
    </row>
    <row r="619" spans="1:10" ht="15.75">
      <c r="A619" s="96"/>
      <c r="B619" s="96"/>
      <c r="C619" s="96"/>
      <c r="D619" s="96"/>
      <c r="E619" s="96"/>
      <c r="F619" s="96"/>
      <c r="G619" s="96"/>
      <c r="H619" s="96"/>
      <c r="I619" s="96"/>
      <c r="J619" s="96"/>
    </row>
    <row r="620" spans="1:10" ht="15.75">
      <c r="A620" s="96"/>
      <c r="B620" s="96"/>
      <c r="C620" s="96"/>
      <c r="D620" s="96"/>
      <c r="E620" s="96"/>
      <c r="F620" s="96"/>
      <c r="G620" s="96"/>
      <c r="H620" s="96"/>
      <c r="I620" s="96"/>
      <c r="J620" s="96"/>
    </row>
    <row r="621" spans="1:10" ht="15.75">
      <c r="A621" s="96"/>
      <c r="B621" s="96"/>
      <c r="C621" s="96"/>
      <c r="D621" s="96"/>
      <c r="E621" s="96"/>
      <c r="F621" s="96"/>
      <c r="G621" s="96"/>
      <c r="H621" s="96"/>
      <c r="I621" s="96"/>
      <c r="J621" s="96"/>
    </row>
    <row r="622" spans="1:10" ht="15.75">
      <c r="A622" s="96"/>
      <c r="B622" s="96"/>
      <c r="C622" s="96"/>
      <c r="D622" s="96"/>
      <c r="E622" s="96"/>
      <c r="F622" s="96"/>
      <c r="G622" s="96"/>
      <c r="H622" s="96"/>
      <c r="I622" s="96"/>
      <c r="J622" s="96"/>
    </row>
    <row r="623" spans="1:10" ht="15.75">
      <c r="A623" s="96"/>
      <c r="B623" s="96"/>
      <c r="C623" s="96"/>
      <c r="D623" s="96"/>
      <c r="E623" s="96"/>
      <c r="F623" s="96"/>
      <c r="G623" s="96"/>
      <c r="H623" s="96"/>
      <c r="I623" s="96"/>
      <c r="J623" s="96"/>
    </row>
    <row r="624" spans="1:10" ht="15.75">
      <c r="A624" s="96"/>
      <c r="B624" s="96"/>
      <c r="C624" s="96"/>
      <c r="D624" s="96"/>
      <c r="E624" s="96"/>
      <c r="F624" s="96"/>
      <c r="G624" s="96"/>
      <c r="H624" s="96"/>
      <c r="I624" s="96"/>
      <c r="J624" s="96"/>
    </row>
    <row r="625" spans="1:10" ht="15.75">
      <c r="A625" s="96"/>
      <c r="B625" s="96"/>
      <c r="C625" s="96"/>
      <c r="D625" s="96"/>
      <c r="E625" s="96"/>
      <c r="F625" s="96"/>
      <c r="G625" s="96"/>
      <c r="H625" s="96"/>
      <c r="I625" s="96"/>
      <c r="J625" s="96"/>
    </row>
    <row r="626" spans="1:10" ht="15.75">
      <c r="A626" s="96"/>
      <c r="B626" s="96"/>
      <c r="C626" s="96"/>
      <c r="D626" s="96"/>
      <c r="E626" s="96"/>
      <c r="F626" s="96"/>
      <c r="G626" s="96"/>
      <c r="H626" s="96"/>
      <c r="I626" s="96"/>
      <c r="J626" s="96"/>
    </row>
    <row r="627" spans="1:10" ht="15.75">
      <c r="A627" s="96"/>
      <c r="B627" s="96"/>
      <c r="C627" s="96"/>
      <c r="D627" s="96"/>
      <c r="E627" s="96"/>
      <c r="F627" s="96"/>
      <c r="G627" s="96"/>
      <c r="H627" s="96"/>
      <c r="I627" s="96"/>
      <c r="J627" s="96"/>
    </row>
    <row r="628" spans="1:10" ht="15.75">
      <c r="A628" s="96"/>
      <c r="B628" s="96"/>
      <c r="C628" s="96"/>
      <c r="D628" s="96"/>
      <c r="E628" s="96"/>
      <c r="F628" s="96"/>
      <c r="G628" s="96"/>
      <c r="H628" s="96"/>
      <c r="I628" s="96"/>
      <c r="J628" s="96"/>
    </row>
    <row r="629" spans="1:10" ht="15.75">
      <c r="A629" s="96"/>
      <c r="B629" s="96"/>
      <c r="C629" s="96"/>
      <c r="D629" s="96"/>
      <c r="E629" s="96"/>
      <c r="F629" s="96"/>
      <c r="G629" s="96"/>
      <c r="H629" s="96"/>
      <c r="I629" s="96"/>
      <c r="J629" s="96"/>
    </row>
    <row r="630" spans="1:10" ht="15.75">
      <c r="A630" s="96"/>
      <c r="B630" s="96"/>
      <c r="C630" s="96"/>
      <c r="D630" s="96"/>
      <c r="E630" s="96"/>
      <c r="F630" s="96"/>
      <c r="G630" s="96"/>
      <c r="H630" s="96"/>
      <c r="I630" s="96"/>
      <c r="J630" s="96"/>
    </row>
    <row r="631" spans="1:10" ht="15.75">
      <c r="A631" s="96"/>
      <c r="B631" s="96"/>
      <c r="C631" s="96"/>
      <c r="D631" s="96"/>
      <c r="E631" s="96"/>
      <c r="F631" s="96"/>
      <c r="G631" s="96"/>
      <c r="H631" s="96"/>
      <c r="I631" s="96"/>
      <c r="J631" s="96"/>
    </row>
    <row r="632" spans="1:10" ht="15.75">
      <c r="A632" s="96"/>
      <c r="B632" s="96"/>
      <c r="C632" s="96"/>
      <c r="D632" s="96"/>
      <c r="E632" s="96"/>
      <c r="F632" s="96"/>
      <c r="G632" s="96"/>
      <c r="H632" s="96"/>
      <c r="I632" s="96"/>
      <c r="J632" s="96"/>
    </row>
    <row r="633" spans="1:10" ht="15.75">
      <c r="A633" s="96"/>
      <c r="B633" s="96"/>
      <c r="C633" s="96"/>
      <c r="D633" s="96"/>
      <c r="E633" s="96"/>
      <c r="F633" s="96"/>
      <c r="G633" s="96"/>
      <c r="H633" s="96"/>
      <c r="I633" s="96"/>
      <c r="J633" s="96"/>
    </row>
    <row r="634" spans="1:10" ht="15.75">
      <c r="A634" s="96"/>
      <c r="B634" s="96"/>
      <c r="C634" s="96"/>
      <c r="D634" s="96"/>
      <c r="E634" s="96"/>
      <c r="F634" s="96"/>
      <c r="G634" s="96"/>
      <c r="H634" s="96"/>
      <c r="I634" s="96"/>
      <c r="J634" s="96"/>
    </row>
    <row r="635" spans="1:10" ht="15.75">
      <c r="A635" s="96"/>
      <c r="B635" s="96"/>
      <c r="C635" s="96"/>
      <c r="D635" s="96"/>
      <c r="E635" s="96"/>
      <c r="F635" s="96"/>
      <c r="G635" s="96"/>
      <c r="H635" s="96"/>
      <c r="I635" s="96"/>
      <c r="J635" s="96"/>
    </row>
    <row r="636" spans="1:10" ht="15.75">
      <c r="A636" s="96"/>
      <c r="B636" s="96"/>
      <c r="C636" s="96"/>
      <c r="D636" s="96"/>
      <c r="E636" s="96"/>
      <c r="F636" s="96"/>
      <c r="G636" s="96"/>
      <c r="H636" s="96"/>
      <c r="I636" s="96"/>
      <c r="J636" s="96"/>
    </row>
    <row r="637" spans="1:10" ht="15.75">
      <c r="A637" s="96"/>
      <c r="B637" s="96"/>
      <c r="C637" s="96"/>
      <c r="D637" s="96"/>
      <c r="E637" s="96"/>
      <c r="F637" s="96"/>
      <c r="G637" s="96"/>
      <c r="H637" s="96"/>
      <c r="I637" s="96"/>
      <c r="J637" s="96"/>
    </row>
    <row r="638" spans="1:10" ht="15.75">
      <c r="A638" s="96"/>
      <c r="B638" s="96"/>
      <c r="C638" s="96"/>
      <c r="D638" s="96"/>
      <c r="E638" s="96"/>
      <c r="F638" s="96"/>
      <c r="G638" s="96"/>
      <c r="H638" s="96"/>
      <c r="I638" s="96"/>
      <c r="J638" s="96"/>
    </row>
    <row r="639" spans="1:10" ht="15.75">
      <c r="A639" s="96"/>
      <c r="B639" s="96"/>
      <c r="C639" s="96"/>
      <c r="D639" s="96"/>
      <c r="E639" s="96"/>
      <c r="F639" s="96"/>
      <c r="G639" s="96"/>
      <c r="H639" s="96"/>
      <c r="I639" s="96"/>
      <c r="J639" s="96"/>
    </row>
    <row r="640" spans="1:10" ht="15.75">
      <c r="A640" s="96"/>
      <c r="B640" s="96"/>
      <c r="C640" s="96"/>
      <c r="D640" s="96"/>
      <c r="E640" s="96"/>
      <c r="F640" s="96"/>
      <c r="G640" s="96"/>
      <c r="H640" s="96"/>
      <c r="I640" s="96"/>
      <c r="J640" s="96"/>
    </row>
    <row r="641" spans="1:10" ht="15.75">
      <c r="A641" s="96"/>
      <c r="B641" s="96"/>
      <c r="C641" s="96"/>
      <c r="D641" s="96"/>
      <c r="E641" s="96"/>
      <c r="F641" s="96"/>
      <c r="G641" s="96"/>
      <c r="H641" s="96"/>
      <c r="I641" s="96"/>
      <c r="J641" s="96"/>
    </row>
    <row r="642" spans="1:10" ht="15.75">
      <c r="A642" s="96"/>
      <c r="B642" s="96"/>
      <c r="C642" s="96"/>
      <c r="D642" s="96"/>
      <c r="E642" s="96"/>
      <c r="F642" s="96"/>
      <c r="G642" s="96"/>
      <c r="H642" s="96"/>
      <c r="I642" s="96"/>
      <c r="J642" s="96"/>
    </row>
    <row r="643" spans="1:10" ht="15.75">
      <c r="A643" s="96"/>
      <c r="B643" s="96"/>
      <c r="C643" s="96"/>
      <c r="D643" s="96"/>
      <c r="E643" s="96"/>
      <c r="F643" s="96"/>
      <c r="G643" s="96"/>
      <c r="H643" s="96"/>
      <c r="I643" s="96"/>
      <c r="J643" s="96"/>
    </row>
    <row r="644" spans="1:10" ht="15.75">
      <c r="A644" s="96"/>
      <c r="B644" s="96"/>
      <c r="C644" s="96"/>
      <c r="D644" s="96"/>
      <c r="E644" s="96"/>
      <c r="F644" s="96"/>
      <c r="G644" s="96"/>
      <c r="H644" s="96"/>
      <c r="I644" s="96"/>
      <c r="J644" s="96"/>
    </row>
    <row r="645" spans="1:10" ht="15.75">
      <c r="A645" s="96"/>
      <c r="B645" s="96"/>
      <c r="C645" s="96"/>
      <c r="D645" s="96"/>
      <c r="E645" s="96"/>
      <c r="F645" s="96"/>
      <c r="G645" s="96"/>
      <c r="H645" s="96"/>
      <c r="I645" s="96"/>
      <c r="J645" s="96"/>
    </row>
    <row r="646" spans="1:10" ht="15.75">
      <c r="A646" s="96"/>
      <c r="B646" s="96"/>
      <c r="C646" s="96"/>
      <c r="D646" s="96"/>
      <c r="E646" s="96"/>
      <c r="F646" s="96"/>
      <c r="G646" s="96"/>
      <c r="H646" s="96"/>
      <c r="I646" s="96"/>
      <c r="J646" s="96"/>
    </row>
    <row r="647" spans="1:10" ht="15.75">
      <c r="A647" s="96"/>
      <c r="B647" s="96"/>
      <c r="C647" s="96"/>
      <c r="D647" s="96"/>
      <c r="E647" s="96"/>
      <c r="F647" s="96"/>
      <c r="G647" s="96"/>
      <c r="H647" s="96"/>
      <c r="I647" s="96"/>
      <c r="J647" s="96"/>
    </row>
    <row r="648" spans="1:10" ht="15.75">
      <c r="A648" s="96"/>
      <c r="B648" s="96"/>
      <c r="C648" s="96"/>
      <c r="D648" s="96"/>
      <c r="E648" s="96"/>
      <c r="F648" s="96"/>
      <c r="G648" s="96"/>
      <c r="H648" s="96"/>
      <c r="I648" s="96"/>
      <c r="J648" s="96"/>
    </row>
    <row r="649" spans="1:10" ht="15.75">
      <c r="A649" s="96"/>
      <c r="B649" s="96"/>
      <c r="C649" s="96"/>
      <c r="D649" s="96"/>
      <c r="E649" s="96"/>
      <c r="F649" s="96"/>
      <c r="G649" s="96"/>
      <c r="H649" s="96"/>
      <c r="I649" s="96"/>
      <c r="J649" s="96"/>
    </row>
    <row r="650" spans="1:10" ht="15.75">
      <c r="A650" s="96"/>
      <c r="B650" s="96"/>
      <c r="C650" s="96"/>
      <c r="D650" s="96"/>
      <c r="E650" s="96"/>
      <c r="F650" s="96"/>
      <c r="G650" s="96"/>
      <c r="H650" s="96"/>
      <c r="I650" s="96"/>
      <c r="J650" s="96"/>
    </row>
    <row r="651" spans="1:10" ht="15.75">
      <c r="A651" s="96"/>
      <c r="B651" s="96"/>
      <c r="C651" s="96"/>
      <c r="D651" s="96"/>
      <c r="E651" s="96"/>
      <c r="F651" s="96"/>
      <c r="G651" s="96"/>
      <c r="H651" s="96"/>
      <c r="I651" s="96"/>
      <c r="J651" s="96"/>
    </row>
    <row r="652" spans="1:10" ht="15.75">
      <c r="A652" s="96"/>
      <c r="B652" s="96"/>
      <c r="C652" s="96"/>
      <c r="D652" s="96"/>
      <c r="E652" s="96"/>
      <c r="F652" s="96"/>
      <c r="G652" s="96"/>
      <c r="H652" s="96"/>
      <c r="I652" s="96"/>
      <c r="J652" s="96"/>
    </row>
    <row r="653" spans="1:10" ht="15.75">
      <c r="A653" s="96"/>
      <c r="B653" s="96"/>
      <c r="C653" s="96"/>
      <c r="D653" s="96"/>
      <c r="E653" s="96"/>
      <c r="F653" s="96"/>
      <c r="G653" s="96"/>
      <c r="H653" s="96"/>
      <c r="I653" s="96"/>
      <c r="J653" s="96"/>
    </row>
    <row r="654" spans="1:10" ht="15.75">
      <c r="A654" s="96"/>
      <c r="B654" s="96"/>
      <c r="C654" s="96"/>
      <c r="D654" s="96"/>
      <c r="E654" s="96"/>
      <c r="F654" s="96"/>
      <c r="G654" s="96"/>
      <c r="H654" s="96"/>
      <c r="I654" s="96"/>
      <c r="J654" s="96"/>
    </row>
    <row r="655" spans="1:10" ht="15.75">
      <c r="A655" s="96"/>
      <c r="B655" s="96"/>
      <c r="C655" s="96"/>
      <c r="D655" s="96"/>
      <c r="E655" s="96"/>
      <c r="F655" s="96"/>
      <c r="G655" s="96"/>
      <c r="H655" s="96"/>
      <c r="I655" s="96"/>
      <c r="J655" s="96"/>
    </row>
    <row r="656" spans="1:10" ht="15.75">
      <c r="A656" s="96"/>
      <c r="B656" s="96"/>
      <c r="C656" s="96"/>
      <c r="D656" s="96"/>
      <c r="E656" s="96"/>
      <c r="F656" s="96"/>
      <c r="G656" s="96"/>
      <c r="H656" s="96"/>
      <c r="I656" s="96"/>
      <c r="J656" s="96"/>
    </row>
    <row r="657" spans="1:10" ht="15.75">
      <c r="A657" s="96"/>
      <c r="B657" s="96"/>
      <c r="C657" s="96"/>
      <c r="D657" s="96"/>
      <c r="E657" s="96"/>
      <c r="F657" s="96"/>
      <c r="G657" s="96"/>
      <c r="H657" s="96"/>
      <c r="I657" s="96"/>
      <c r="J657" s="96"/>
    </row>
    <row r="658" spans="1:10" ht="15.75">
      <c r="A658" s="96"/>
      <c r="B658" s="96"/>
      <c r="C658" s="96"/>
      <c r="D658" s="96"/>
      <c r="E658" s="96"/>
      <c r="F658" s="96"/>
      <c r="G658" s="96"/>
      <c r="H658" s="96"/>
      <c r="I658" s="96"/>
      <c r="J658" s="96"/>
    </row>
    <row r="659" spans="1:10" ht="15.75">
      <c r="A659" s="96"/>
      <c r="B659" s="96"/>
      <c r="C659" s="96"/>
      <c r="D659" s="96"/>
      <c r="E659" s="96"/>
      <c r="F659" s="96"/>
      <c r="G659" s="96"/>
      <c r="H659" s="96"/>
      <c r="I659" s="96"/>
      <c r="J659" s="96"/>
    </row>
    <row r="660" spans="1:10" ht="15.75">
      <c r="A660" s="96"/>
      <c r="B660" s="96"/>
      <c r="C660" s="96"/>
      <c r="D660" s="96"/>
      <c r="E660" s="96"/>
      <c r="F660" s="96"/>
      <c r="G660" s="96"/>
      <c r="H660" s="96"/>
      <c r="I660" s="96"/>
      <c r="J660" s="96"/>
    </row>
    <row r="661" spans="1:10" ht="15.75">
      <c r="A661" s="96"/>
      <c r="B661" s="96"/>
      <c r="C661" s="96"/>
      <c r="D661" s="96"/>
      <c r="E661" s="96"/>
      <c r="F661" s="96"/>
      <c r="G661" s="96"/>
      <c r="H661" s="96"/>
      <c r="I661" s="96"/>
      <c r="J661" s="96"/>
    </row>
    <row r="662" spans="1:10" ht="15.75">
      <c r="A662" s="96"/>
      <c r="B662" s="96"/>
      <c r="C662" s="96"/>
      <c r="D662" s="96"/>
      <c r="E662" s="96"/>
      <c r="F662" s="96"/>
      <c r="G662" s="96"/>
      <c r="H662" s="96"/>
      <c r="I662" s="96"/>
      <c r="J662" s="96"/>
    </row>
    <row r="663" spans="1:10" ht="16.5" thickBot="1">
      <c r="A663" s="97"/>
      <c r="B663" s="97"/>
      <c r="C663" s="97"/>
      <c r="D663" s="97"/>
      <c r="E663" s="97"/>
      <c r="F663" s="97"/>
      <c r="G663" s="97"/>
      <c r="H663" s="97"/>
      <c r="I663" s="97"/>
      <c r="J663" s="97"/>
    </row>
    <row r="664" spans="1:10" ht="16.5" thickBot="1">
      <c r="A664" s="79"/>
      <c r="B664" s="79"/>
      <c r="C664" s="79"/>
      <c r="D664" s="79"/>
      <c r="E664" s="79"/>
      <c r="F664" s="79"/>
      <c r="G664" s="79"/>
      <c r="H664" s="79"/>
      <c r="I664" s="79"/>
      <c r="J664" s="79"/>
    </row>
    <row r="665" spans="1:10" ht="16.5" thickBot="1">
      <c r="A665" s="79"/>
      <c r="B665" s="79"/>
      <c r="C665" s="79"/>
      <c r="D665" s="79"/>
      <c r="E665" s="79"/>
      <c r="F665" s="79"/>
      <c r="G665" s="79"/>
      <c r="H665" s="79"/>
      <c r="I665" s="79"/>
      <c r="J665" s="79"/>
    </row>
    <row r="666" spans="1:10" ht="16.5" thickBot="1">
      <c r="A666" s="79"/>
      <c r="B666" s="79"/>
      <c r="C666" s="79"/>
      <c r="D666" s="79"/>
      <c r="E666" s="79"/>
      <c r="F666" s="79"/>
      <c r="G666" s="79"/>
      <c r="H666" s="79"/>
      <c r="I666" s="79"/>
      <c r="J666" s="79"/>
    </row>
    <row r="667" spans="1:10" ht="16.5" thickBot="1">
      <c r="A667" s="79"/>
      <c r="B667" s="79"/>
      <c r="C667" s="79"/>
      <c r="D667" s="79"/>
      <c r="E667" s="79"/>
      <c r="F667" s="79"/>
      <c r="G667" s="79"/>
      <c r="H667" s="79"/>
      <c r="I667" s="79"/>
      <c r="J667" s="79"/>
    </row>
    <row r="668" spans="1:10" ht="16.5" thickBot="1">
      <c r="A668" s="79"/>
      <c r="B668" s="79"/>
      <c r="C668" s="79"/>
      <c r="D668" s="79"/>
      <c r="E668" s="79"/>
      <c r="F668" s="79"/>
      <c r="G668" s="79"/>
      <c r="H668" s="79"/>
      <c r="I668" s="79"/>
      <c r="J668" s="79"/>
    </row>
    <row r="669" spans="1:10" ht="16.5" thickBot="1">
      <c r="A669" s="79"/>
      <c r="B669" s="79"/>
      <c r="C669" s="79"/>
      <c r="D669" s="79"/>
      <c r="E669" s="79"/>
      <c r="F669" s="79"/>
      <c r="G669" s="79"/>
      <c r="H669" s="79"/>
      <c r="I669" s="79"/>
      <c r="J669" s="79"/>
    </row>
    <row r="670" spans="1:10" ht="16.5" thickBot="1">
      <c r="A670" s="79"/>
      <c r="B670" s="79"/>
      <c r="C670" s="79"/>
      <c r="D670" s="79"/>
      <c r="E670" s="79"/>
      <c r="F670" s="79"/>
      <c r="G670" s="79"/>
      <c r="H670" s="79"/>
      <c r="I670" s="79"/>
      <c r="J670" s="79"/>
    </row>
    <row r="671" spans="1:10" ht="16.5" thickBot="1">
      <c r="A671" s="79"/>
      <c r="B671" s="79"/>
      <c r="C671" s="79"/>
      <c r="D671" s="79"/>
      <c r="E671" s="79"/>
      <c r="F671" s="79"/>
      <c r="G671" s="79"/>
      <c r="H671" s="79"/>
      <c r="I671" s="79"/>
      <c r="J671" s="79"/>
    </row>
    <row r="672" spans="1:10" ht="16.5" thickBot="1">
      <c r="A672" s="79"/>
      <c r="B672" s="79"/>
      <c r="C672" s="79"/>
      <c r="D672" s="79"/>
      <c r="E672" s="79"/>
      <c r="F672" s="79"/>
      <c r="G672" s="79"/>
      <c r="H672" s="79"/>
      <c r="I672" s="79"/>
      <c r="J672" s="79"/>
    </row>
    <row r="673" spans="1:10" ht="16.5" thickBot="1">
      <c r="A673" s="79"/>
      <c r="B673" s="79"/>
      <c r="C673" s="79"/>
      <c r="D673" s="79"/>
      <c r="E673" s="79"/>
      <c r="F673" s="79"/>
      <c r="G673" s="79"/>
      <c r="H673" s="79"/>
      <c r="I673" s="79"/>
      <c r="J673" s="79"/>
    </row>
    <row r="674" spans="1:10" ht="16.5" thickBot="1">
      <c r="A674" s="79"/>
      <c r="B674" s="79"/>
      <c r="C674" s="79"/>
      <c r="D674" s="79"/>
      <c r="E674" s="79"/>
      <c r="F674" s="79"/>
      <c r="G674" s="79"/>
      <c r="H674" s="79"/>
      <c r="I674" s="79"/>
      <c r="J674" s="79"/>
    </row>
    <row r="675" spans="1:10" ht="16.5" thickBot="1">
      <c r="A675" s="79"/>
      <c r="B675" s="79"/>
      <c r="C675" s="79"/>
      <c r="D675" s="79"/>
      <c r="E675" s="79"/>
      <c r="F675" s="79"/>
      <c r="G675" s="79"/>
      <c r="H675" s="79"/>
      <c r="I675" s="79"/>
      <c r="J675" s="79"/>
    </row>
    <row r="676" spans="1:10" ht="16.5" thickBot="1">
      <c r="A676" s="79"/>
      <c r="B676" s="79"/>
      <c r="C676" s="79"/>
      <c r="D676" s="79"/>
      <c r="E676" s="79"/>
      <c r="F676" s="79"/>
      <c r="G676" s="79"/>
      <c r="H676" s="79"/>
      <c r="I676" s="79"/>
      <c r="J676" s="79"/>
    </row>
    <row r="677" spans="1:10" ht="16.5" thickBot="1">
      <c r="A677" s="79"/>
      <c r="B677" s="79"/>
      <c r="C677" s="79"/>
      <c r="D677" s="79"/>
      <c r="E677" s="79"/>
      <c r="F677" s="79"/>
      <c r="G677" s="79"/>
      <c r="H677" s="79"/>
      <c r="I677" s="79"/>
      <c r="J677" s="79"/>
    </row>
    <row r="678" spans="1:10" ht="16.5" thickBot="1">
      <c r="A678" s="79"/>
      <c r="B678" s="79"/>
      <c r="C678" s="79"/>
      <c r="D678" s="79"/>
      <c r="E678" s="79"/>
      <c r="F678" s="79"/>
      <c r="G678" s="79"/>
      <c r="H678" s="79"/>
      <c r="I678" s="79"/>
      <c r="J678" s="79"/>
    </row>
    <row r="679" spans="1:10" ht="16.5" thickBot="1">
      <c r="A679" s="79"/>
      <c r="B679" s="79"/>
      <c r="C679" s="79"/>
      <c r="D679" s="79"/>
      <c r="E679" s="79"/>
      <c r="F679" s="79"/>
      <c r="G679" s="79"/>
      <c r="H679" s="79"/>
      <c r="I679" s="79"/>
      <c r="J679" s="79"/>
    </row>
    <row r="680" spans="1:10" ht="16.5" thickBot="1">
      <c r="A680" s="79"/>
      <c r="B680" s="79"/>
      <c r="C680" s="79"/>
      <c r="D680" s="79"/>
      <c r="E680" s="79"/>
      <c r="F680" s="79"/>
      <c r="G680" s="79"/>
      <c r="H680" s="79"/>
      <c r="I680" s="79"/>
      <c r="J680" s="79"/>
    </row>
    <row r="681" spans="1:10" ht="16.5" thickBot="1">
      <c r="A681" s="79"/>
      <c r="B681" s="79"/>
      <c r="C681" s="79"/>
      <c r="D681" s="79"/>
      <c r="E681" s="79"/>
      <c r="F681" s="79"/>
      <c r="G681" s="79"/>
      <c r="H681" s="79"/>
      <c r="I681" s="79"/>
      <c r="J681" s="79"/>
    </row>
    <row r="682" spans="1:10" ht="16.5" thickBot="1">
      <c r="A682" s="79"/>
      <c r="B682" s="79"/>
      <c r="C682" s="79"/>
      <c r="D682" s="79"/>
      <c r="E682" s="79"/>
      <c r="F682" s="79"/>
      <c r="G682" s="79"/>
      <c r="H682" s="79"/>
      <c r="I682" s="79"/>
      <c r="J682" s="79"/>
    </row>
    <row r="683" spans="1:10" ht="16.5" thickBot="1">
      <c r="A683" s="79"/>
      <c r="B683" s="79"/>
      <c r="C683" s="79"/>
      <c r="D683" s="79"/>
      <c r="E683" s="79"/>
      <c r="F683" s="79"/>
      <c r="G683" s="79"/>
      <c r="H683" s="79"/>
      <c r="I683" s="79"/>
      <c r="J683" s="79"/>
    </row>
    <row r="684" spans="1:10" ht="16.5" thickBot="1">
      <c r="A684" s="79"/>
      <c r="B684" s="79"/>
      <c r="C684" s="79"/>
      <c r="D684" s="79"/>
      <c r="E684" s="79"/>
      <c r="F684" s="79"/>
      <c r="G684" s="79"/>
      <c r="H684" s="79"/>
      <c r="I684" s="79"/>
      <c r="J684" s="79"/>
    </row>
    <row r="685" spans="1:10" ht="16.5" thickBot="1">
      <c r="A685" s="79"/>
      <c r="B685" s="79"/>
      <c r="C685" s="79"/>
      <c r="D685" s="79"/>
      <c r="E685" s="79"/>
      <c r="F685" s="79"/>
      <c r="G685" s="79"/>
      <c r="H685" s="79"/>
      <c r="I685" s="79"/>
      <c r="J685" s="79"/>
    </row>
    <row r="686" spans="1:10" ht="16.5" thickBot="1">
      <c r="A686" s="79"/>
      <c r="B686" s="79"/>
      <c r="C686" s="79"/>
      <c r="D686" s="79"/>
      <c r="E686" s="79"/>
      <c r="F686" s="79"/>
      <c r="G686" s="79"/>
      <c r="H686" s="79"/>
      <c r="I686" s="79"/>
      <c r="J686" s="79"/>
    </row>
    <row r="687" spans="1:10" ht="16.5" thickBot="1">
      <c r="A687" s="79"/>
      <c r="B687" s="79"/>
      <c r="C687" s="79"/>
      <c r="D687" s="79"/>
      <c r="E687" s="79"/>
      <c r="F687" s="79"/>
      <c r="G687" s="79"/>
      <c r="H687" s="79"/>
      <c r="I687" s="79"/>
      <c r="J687" s="79"/>
    </row>
    <row r="688" spans="1:10" ht="16.5" thickBot="1">
      <c r="A688" s="79"/>
      <c r="B688" s="79"/>
      <c r="C688" s="79"/>
      <c r="D688" s="79"/>
      <c r="E688" s="79"/>
      <c r="F688" s="79"/>
      <c r="G688" s="79"/>
      <c r="H688" s="79"/>
      <c r="I688" s="79"/>
      <c r="J688" s="79"/>
    </row>
    <row r="689" spans="1:10" ht="16.5" thickBot="1">
      <c r="A689" s="79"/>
      <c r="B689" s="79"/>
      <c r="C689" s="79"/>
      <c r="D689" s="79"/>
      <c r="E689" s="79"/>
      <c r="F689" s="79"/>
      <c r="G689" s="79"/>
      <c r="H689" s="79"/>
      <c r="I689" s="79"/>
      <c r="J689" s="79"/>
    </row>
    <row r="690" spans="1:10" ht="16.5" thickBot="1">
      <c r="A690" s="79"/>
      <c r="B690" s="79"/>
      <c r="C690" s="79"/>
      <c r="D690" s="79"/>
      <c r="E690" s="79"/>
      <c r="F690" s="79"/>
      <c r="G690" s="79"/>
      <c r="H690" s="79"/>
      <c r="I690" s="79"/>
      <c r="J690" s="79"/>
    </row>
    <row r="691" spans="1:10" ht="16.5" thickBot="1">
      <c r="A691" s="79"/>
      <c r="B691" s="79"/>
      <c r="C691" s="79"/>
      <c r="D691" s="79"/>
      <c r="E691" s="79"/>
      <c r="F691" s="79"/>
      <c r="G691" s="79"/>
      <c r="H691" s="79"/>
      <c r="I691" s="79"/>
      <c r="J691" s="79"/>
    </row>
    <row r="692" spans="1:10" ht="16.5" thickBot="1">
      <c r="A692" s="79"/>
      <c r="B692" s="79"/>
      <c r="C692" s="79"/>
      <c r="D692" s="79"/>
      <c r="E692" s="79"/>
      <c r="F692" s="79"/>
      <c r="G692" s="79"/>
      <c r="H692" s="79"/>
      <c r="I692" s="79"/>
      <c r="J692" s="79"/>
    </row>
    <row r="693" spans="1:10" ht="16.5" thickBot="1">
      <c r="A693" s="79"/>
      <c r="B693" s="79"/>
      <c r="C693" s="79"/>
      <c r="D693" s="79"/>
      <c r="E693" s="79"/>
      <c r="F693" s="79"/>
      <c r="G693" s="79"/>
      <c r="H693" s="79"/>
      <c r="I693" s="79"/>
      <c r="J693" s="79"/>
    </row>
    <row r="694" spans="1:10" ht="16.5" thickBot="1">
      <c r="A694" s="79"/>
      <c r="B694" s="79"/>
      <c r="C694" s="79"/>
      <c r="D694" s="79"/>
      <c r="E694" s="79"/>
      <c r="F694" s="79"/>
      <c r="G694" s="79"/>
      <c r="H694" s="79"/>
      <c r="I694" s="79"/>
      <c r="J694" s="79"/>
    </row>
    <row r="695" spans="1:10" ht="16.5" thickBot="1">
      <c r="A695" s="79"/>
      <c r="B695" s="79"/>
      <c r="C695" s="79"/>
      <c r="D695" s="79"/>
      <c r="E695" s="79"/>
      <c r="F695" s="79"/>
      <c r="G695" s="79"/>
      <c r="H695" s="79"/>
      <c r="I695" s="79"/>
      <c r="J695" s="79"/>
    </row>
    <row r="696" spans="1:10" ht="16.5" thickBot="1">
      <c r="A696" s="79"/>
      <c r="B696" s="79"/>
      <c r="C696" s="79"/>
      <c r="D696" s="79"/>
      <c r="E696" s="79"/>
      <c r="F696" s="79"/>
      <c r="G696" s="79"/>
      <c r="H696" s="79"/>
      <c r="I696" s="79"/>
      <c r="J696" s="79"/>
    </row>
    <row r="697" spans="1:10" ht="16.5" thickBot="1">
      <c r="A697" s="79"/>
      <c r="B697" s="79"/>
      <c r="C697" s="79"/>
      <c r="D697" s="79"/>
      <c r="E697" s="79"/>
      <c r="F697" s="79"/>
      <c r="G697" s="79"/>
      <c r="H697" s="79"/>
      <c r="I697" s="79"/>
      <c r="J697" s="79"/>
    </row>
    <row r="698" spans="1:10" ht="16.5" thickBot="1">
      <c r="A698" s="79"/>
      <c r="B698" s="79"/>
      <c r="C698" s="79"/>
      <c r="D698" s="79"/>
      <c r="E698" s="79"/>
      <c r="F698" s="79"/>
      <c r="G698" s="79"/>
      <c r="H698" s="79"/>
      <c r="I698" s="79"/>
      <c r="J698" s="79"/>
    </row>
    <row r="699" spans="1:10" ht="16.5" thickBot="1">
      <c r="A699" s="79"/>
      <c r="B699" s="79"/>
      <c r="C699" s="79"/>
      <c r="D699" s="79"/>
      <c r="E699" s="79"/>
      <c r="F699" s="79"/>
      <c r="G699" s="79"/>
      <c r="H699" s="79"/>
      <c r="I699" s="79"/>
      <c r="J699" s="79"/>
    </row>
    <row r="700" spans="1:10" ht="16.5" thickBot="1">
      <c r="A700" s="79"/>
      <c r="B700" s="79"/>
      <c r="C700" s="79"/>
      <c r="D700" s="79"/>
      <c r="E700" s="79"/>
      <c r="F700" s="79"/>
      <c r="G700" s="79"/>
      <c r="H700" s="79"/>
      <c r="I700" s="79"/>
      <c r="J700" s="79"/>
    </row>
    <row r="701" spans="1:10" ht="16.5" thickBot="1">
      <c r="A701" s="79"/>
      <c r="B701" s="79"/>
      <c r="C701" s="79"/>
      <c r="D701" s="79"/>
      <c r="E701" s="79"/>
      <c r="F701" s="79"/>
      <c r="G701" s="79"/>
      <c r="H701" s="79"/>
      <c r="I701" s="79"/>
      <c r="J701" s="79"/>
    </row>
    <row r="702" spans="1:10" ht="16.5" thickBot="1">
      <c r="A702" s="79"/>
      <c r="B702" s="79"/>
      <c r="C702" s="79"/>
      <c r="D702" s="79"/>
      <c r="E702" s="79"/>
      <c r="F702" s="79"/>
      <c r="G702" s="79"/>
      <c r="H702" s="79"/>
      <c r="I702" s="79"/>
      <c r="J702" s="79"/>
    </row>
    <row r="703" spans="1:10" ht="16.5" thickBot="1">
      <c r="A703" s="79"/>
      <c r="B703" s="79"/>
      <c r="C703" s="79"/>
      <c r="D703" s="79"/>
      <c r="E703" s="79"/>
      <c r="F703" s="79"/>
      <c r="G703" s="79"/>
      <c r="H703" s="79"/>
      <c r="I703" s="79"/>
      <c r="J703" s="79"/>
    </row>
    <row r="704" spans="1:10" ht="16.5" thickBot="1">
      <c r="A704" s="79"/>
      <c r="B704" s="79"/>
      <c r="C704" s="79"/>
      <c r="D704" s="79"/>
      <c r="E704" s="79"/>
      <c r="F704" s="79"/>
      <c r="G704" s="79"/>
      <c r="H704" s="79"/>
      <c r="I704" s="79"/>
      <c r="J704" s="79"/>
    </row>
    <row r="705" spans="1:10" ht="16.5" thickBot="1">
      <c r="A705" s="79"/>
      <c r="B705" s="79"/>
      <c r="C705" s="79"/>
      <c r="D705" s="79"/>
      <c r="E705" s="79"/>
      <c r="F705" s="79"/>
      <c r="G705" s="79"/>
      <c r="H705" s="79"/>
      <c r="I705" s="79"/>
      <c r="J705" s="79"/>
    </row>
    <row r="706" spans="1:10" ht="16.5" thickBot="1">
      <c r="A706" s="79"/>
      <c r="B706" s="79"/>
      <c r="C706" s="79"/>
      <c r="D706" s="79"/>
      <c r="E706" s="79"/>
      <c r="F706" s="79"/>
      <c r="G706" s="79"/>
      <c r="H706" s="79"/>
      <c r="I706" s="79"/>
      <c r="J706" s="79"/>
    </row>
    <row r="707" spans="1:10" ht="16.5" thickBot="1">
      <c r="A707" s="79"/>
      <c r="B707" s="79"/>
      <c r="C707" s="79"/>
      <c r="D707" s="79"/>
      <c r="E707" s="79"/>
      <c r="F707" s="79"/>
      <c r="G707" s="79"/>
      <c r="H707" s="79"/>
      <c r="I707" s="79"/>
      <c r="J707" s="79"/>
    </row>
    <row r="708" spans="1:10" ht="16.5" thickBot="1">
      <c r="A708" s="79"/>
      <c r="B708" s="79"/>
      <c r="C708" s="79"/>
      <c r="D708" s="79"/>
      <c r="E708" s="79"/>
      <c r="F708" s="79"/>
      <c r="G708" s="79"/>
      <c r="H708" s="79"/>
      <c r="I708" s="79"/>
      <c r="J708" s="79"/>
    </row>
    <row r="709" spans="1:10" ht="16.5" thickBot="1">
      <c r="A709" s="79"/>
      <c r="B709" s="79"/>
      <c r="C709" s="79"/>
      <c r="D709" s="79"/>
      <c r="E709" s="79"/>
      <c r="F709" s="79"/>
      <c r="G709" s="79"/>
      <c r="H709" s="79"/>
      <c r="I709" s="79"/>
      <c r="J709" s="79"/>
    </row>
    <row r="710" spans="1:10" ht="16.5" thickBot="1">
      <c r="A710" s="79"/>
      <c r="B710" s="79"/>
      <c r="C710" s="79"/>
      <c r="D710" s="79"/>
      <c r="E710" s="79"/>
      <c r="F710" s="79"/>
      <c r="G710" s="79"/>
      <c r="H710" s="79"/>
      <c r="I710" s="79"/>
      <c r="J710" s="79"/>
    </row>
    <row r="711" spans="1:10" ht="16.5" thickBot="1">
      <c r="A711" s="79"/>
      <c r="B711" s="79"/>
      <c r="C711" s="79"/>
      <c r="D711" s="79"/>
      <c r="E711" s="79"/>
      <c r="F711" s="79"/>
      <c r="G711" s="79"/>
      <c r="H711" s="79"/>
      <c r="I711" s="79"/>
      <c r="J711" s="79"/>
    </row>
    <row r="712" spans="1:10" ht="16.5" thickBot="1">
      <c r="A712" s="79"/>
      <c r="B712" s="79"/>
      <c r="C712" s="79"/>
      <c r="D712" s="79"/>
      <c r="E712" s="79"/>
      <c r="F712" s="79"/>
      <c r="G712" s="79"/>
      <c r="H712" s="79"/>
      <c r="I712" s="79"/>
      <c r="J712" s="79"/>
    </row>
    <row r="713" spans="1:10" ht="16.5" thickBot="1">
      <c r="A713" s="79"/>
      <c r="B713" s="79"/>
      <c r="C713" s="79"/>
      <c r="D713" s="79"/>
      <c r="E713" s="79"/>
      <c r="F713" s="79"/>
      <c r="G713" s="79"/>
      <c r="H713" s="79"/>
      <c r="I713" s="79"/>
      <c r="J713" s="79"/>
    </row>
    <row r="714" spans="1:10" ht="16.5" thickBot="1">
      <c r="A714" s="79"/>
      <c r="B714" s="79"/>
      <c r="C714" s="79"/>
      <c r="D714" s="79"/>
      <c r="E714" s="79"/>
      <c r="F714" s="79"/>
      <c r="G714" s="79"/>
      <c r="H714" s="79"/>
      <c r="I714" s="79"/>
      <c r="J714" s="79"/>
    </row>
    <row r="715" spans="1:10" ht="16.5" thickBot="1">
      <c r="A715" s="79"/>
      <c r="B715" s="79"/>
      <c r="C715" s="79"/>
      <c r="D715" s="79"/>
      <c r="E715" s="79"/>
      <c r="F715" s="79"/>
      <c r="G715" s="79"/>
      <c r="H715" s="79"/>
      <c r="I715" s="79"/>
      <c r="J715" s="79"/>
    </row>
    <row r="716" spans="1:10" ht="16.5" thickBot="1">
      <c r="A716" s="79"/>
      <c r="B716" s="79"/>
      <c r="C716" s="79"/>
      <c r="D716" s="79"/>
      <c r="E716" s="79"/>
      <c r="F716" s="79"/>
      <c r="G716" s="79"/>
      <c r="H716" s="79"/>
      <c r="I716" s="79"/>
      <c r="J716" s="79"/>
    </row>
    <row r="717" spans="1:10" ht="16.5" thickBot="1">
      <c r="A717" s="79"/>
      <c r="B717" s="79"/>
      <c r="C717" s="79"/>
      <c r="D717" s="79"/>
      <c r="E717" s="79"/>
      <c r="F717" s="79"/>
      <c r="G717" s="79"/>
      <c r="H717" s="79"/>
      <c r="I717" s="79"/>
      <c r="J717" s="79"/>
    </row>
    <row r="718" spans="1:10" ht="16.5" thickBot="1">
      <c r="A718" s="79"/>
      <c r="B718" s="79"/>
      <c r="C718" s="79"/>
      <c r="D718" s="79"/>
      <c r="E718" s="79"/>
      <c r="F718" s="79"/>
      <c r="G718" s="79"/>
      <c r="H718" s="79"/>
      <c r="I718" s="79"/>
      <c r="J718" s="79"/>
    </row>
    <row r="719" spans="1:10" ht="16.5" thickBot="1">
      <c r="A719" s="79"/>
      <c r="B719" s="79"/>
      <c r="C719" s="79"/>
      <c r="D719" s="79"/>
      <c r="E719" s="79"/>
      <c r="F719" s="79"/>
      <c r="G719" s="79"/>
      <c r="H719" s="79"/>
      <c r="I719" s="79"/>
      <c r="J719" s="79"/>
    </row>
    <row r="720" spans="1:10" ht="16.5" thickBot="1">
      <c r="A720" s="79"/>
      <c r="B720" s="79"/>
      <c r="C720" s="79"/>
      <c r="D720" s="79"/>
      <c r="E720" s="79"/>
      <c r="F720" s="79"/>
      <c r="G720" s="79"/>
      <c r="H720" s="79"/>
      <c r="I720" s="79"/>
      <c r="J720" s="79"/>
    </row>
    <row r="721" spans="1:10" ht="16.5" thickBot="1">
      <c r="A721" s="79"/>
      <c r="B721" s="79"/>
      <c r="C721" s="79"/>
      <c r="D721" s="79"/>
      <c r="E721" s="79"/>
      <c r="F721" s="79"/>
      <c r="G721" s="79"/>
      <c r="H721" s="79"/>
      <c r="I721" s="79"/>
      <c r="J721" s="79"/>
    </row>
    <row r="722" spans="1:10" ht="16.5" thickBot="1">
      <c r="A722" s="79"/>
      <c r="B722" s="79"/>
      <c r="C722" s="79"/>
      <c r="D722" s="79"/>
      <c r="E722" s="79"/>
      <c r="F722" s="79"/>
      <c r="G722" s="79"/>
      <c r="H722" s="79"/>
      <c r="I722" s="79"/>
      <c r="J722" s="79"/>
    </row>
    <row r="723" spans="1:10" ht="16.5" thickBot="1">
      <c r="A723" s="79"/>
      <c r="B723" s="79"/>
      <c r="C723" s="79"/>
      <c r="D723" s="79"/>
      <c r="E723" s="79"/>
      <c r="F723" s="79"/>
      <c r="G723" s="79"/>
      <c r="H723" s="79"/>
      <c r="I723" s="79"/>
      <c r="J723" s="79"/>
    </row>
    <row r="724" spans="1:10" ht="16.5" thickBot="1">
      <c r="A724" s="79"/>
      <c r="B724" s="79"/>
      <c r="C724" s="79"/>
      <c r="D724" s="79"/>
      <c r="E724" s="79"/>
      <c r="F724" s="79"/>
      <c r="G724" s="79"/>
      <c r="H724" s="79"/>
      <c r="I724" s="79"/>
      <c r="J724" s="79"/>
    </row>
    <row r="725" spans="1:10" ht="16.5" thickBot="1">
      <c r="A725" s="79"/>
      <c r="B725" s="79"/>
      <c r="C725" s="79"/>
      <c r="D725" s="79"/>
      <c r="E725" s="79"/>
      <c r="F725" s="79"/>
      <c r="G725" s="79"/>
      <c r="H725" s="79"/>
      <c r="I725" s="79"/>
      <c r="J725" s="79"/>
    </row>
    <row r="726" spans="1:10" ht="16.5" thickBot="1">
      <c r="A726" s="79"/>
      <c r="B726" s="79"/>
      <c r="C726" s="79"/>
      <c r="D726" s="79"/>
      <c r="E726" s="79"/>
      <c r="F726" s="79"/>
      <c r="G726" s="79"/>
      <c r="H726" s="79"/>
      <c r="I726" s="79"/>
      <c r="J726" s="79"/>
    </row>
    <row r="727" spans="1:10" ht="16.5" thickBot="1">
      <c r="A727" s="79"/>
      <c r="B727" s="79"/>
      <c r="C727" s="79"/>
      <c r="D727" s="79"/>
      <c r="E727" s="79"/>
      <c r="F727" s="79"/>
      <c r="G727" s="79"/>
      <c r="H727" s="79"/>
      <c r="I727" s="79"/>
      <c r="J727" s="79"/>
    </row>
    <row r="728" spans="1:10" ht="16.5" thickBot="1">
      <c r="A728" s="79"/>
      <c r="B728" s="79"/>
      <c r="C728" s="79"/>
      <c r="D728" s="79"/>
      <c r="E728" s="79"/>
      <c r="F728" s="79"/>
      <c r="G728" s="79"/>
      <c r="H728" s="79"/>
      <c r="I728" s="79"/>
      <c r="J728" s="79"/>
    </row>
    <row r="729" spans="1:10" ht="16.5" thickBot="1">
      <c r="A729" s="79"/>
      <c r="B729" s="79"/>
      <c r="C729" s="79"/>
      <c r="D729" s="79"/>
      <c r="E729" s="79"/>
      <c r="F729" s="79"/>
      <c r="G729" s="79"/>
      <c r="H729" s="79"/>
      <c r="I729" s="79"/>
      <c r="J729" s="79"/>
    </row>
    <row r="730" spans="1:10" ht="16.5" thickBot="1">
      <c r="A730" s="79"/>
      <c r="B730" s="79"/>
      <c r="C730" s="79"/>
      <c r="D730" s="79"/>
      <c r="E730" s="79"/>
      <c r="F730" s="79"/>
      <c r="G730" s="79"/>
      <c r="H730" s="79"/>
      <c r="I730" s="79"/>
      <c r="J730" s="79"/>
    </row>
    <row r="731" spans="1:10" ht="16.5" thickBot="1">
      <c r="A731" s="79"/>
      <c r="B731" s="79"/>
      <c r="C731" s="79"/>
      <c r="D731" s="79"/>
      <c r="E731" s="79"/>
      <c r="F731" s="79"/>
      <c r="G731" s="79"/>
      <c r="H731" s="79"/>
      <c r="I731" s="79"/>
      <c r="J731" s="79"/>
    </row>
    <row r="732" spans="1:10" ht="16.5" thickBot="1">
      <c r="A732" s="79"/>
      <c r="B732" s="79"/>
      <c r="C732" s="79"/>
      <c r="D732" s="79"/>
      <c r="E732" s="79"/>
      <c r="F732" s="79"/>
      <c r="G732" s="79"/>
      <c r="H732" s="79"/>
      <c r="I732" s="79"/>
      <c r="J732" s="79"/>
    </row>
    <row r="733" spans="1:10" ht="16.5" thickBot="1">
      <c r="A733" s="79"/>
      <c r="B733" s="79"/>
      <c r="C733" s="79"/>
      <c r="D733" s="79"/>
      <c r="E733" s="79"/>
      <c r="F733" s="79"/>
      <c r="G733" s="79"/>
      <c r="H733" s="79"/>
      <c r="I733" s="79"/>
      <c r="J733" s="79"/>
    </row>
    <row r="734" spans="1:10" ht="16.5" thickBot="1">
      <c r="A734" s="79"/>
      <c r="B734" s="79"/>
      <c r="C734" s="79"/>
      <c r="D734" s="79"/>
      <c r="E734" s="79"/>
      <c r="F734" s="79"/>
      <c r="G734" s="79"/>
      <c r="H734" s="79"/>
      <c r="I734" s="79"/>
      <c r="J734" s="79"/>
    </row>
    <row r="735" spans="1:10" ht="16.5" thickBot="1">
      <c r="A735" s="79"/>
      <c r="B735" s="79"/>
      <c r="C735" s="79"/>
      <c r="D735" s="79"/>
      <c r="E735" s="79"/>
      <c r="F735" s="79"/>
      <c r="G735" s="79"/>
      <c r="H735" s="79"/>
      <c r="I735" s="79"/>
      <c r="J735" s="79"/>
    </row>
    <row r="736" spans="1:10" ht="16.5" thickBot="1">
      <c r="A736" s="79"/>
      <c r="B736" s="79"/>
      <c r="C736" s="79"/>
      <c r="D736" s="79"/>
      <c r="E736" s="79"/>
      <c r="F736" s="79"/>
      <c r="G736" s="79"/>
      <c r="H736" s="79"/>
      <c r="I736" s="79"/>
      <c r="J736" s="79"/>
    </row>
    <row r="737" spans="1:10" ht="16.5" thickBot="1">
      <c r="A737" s="79"/>
      <c r="B737" s="79"/>
      <c r="C737" s="79"/>
      <c r="D737" s="79"/>
      <c r="E737" s="79"/>
      <c r="F737" s="79"/>
      <c r="G737" s="79"/>
      <c r="H737" s="79"/>
      <c r="I737" s="79"/>
      <c r="J737" s="79"/>
    </row>
    <row r="738" spans="1:10" ht="16.5" thickBot="1">
      <c r="A738" s="79"/>
      <c r="B738" s="79"/>
      <c r="C738" s="79"/>
      <c r="D738" s="79"/>
      <c r="E738" s="79"/>
      <c r="F738" s="79"/>
      <c r="G738" s="79"/>
      <c r="H738" s="79"/>
      <c r="I738" s="79"/>
      <c r="J738" s="79"/>
    </row>
    <row r="739" spans="1:10" ht="16.5" thickBot="1">
      <c r="A739" s="79"/>
      <c r="B739" s="79"/>
      <c r="C739" s="79"/>
      <c r="D739" s="79"/>
      <c r="E739" s="79"/>
      <c r="F739" s="79"/>
      <c r="G739" s="79"/>
      <c r="H739" s="79"/>
      <c r="I739" s="79"/>
      <c r="J739" s="79"/>
    </row>
    <row r="740" spans="1:10" ht="16.5" thickBot="1">
      <c r="A740" s="79"/>
      <c r="B740" s="79"/>
      <c r="C740" s="79"/>
      <c r="D740" s="79"/>
      <c r="E740" s="79"/>
      <c r="F740" s="79"/>
      <c r="G740" s="79"/>
      <c r="H740" s="79"/>
      <c r="I740" s="79"/>
      <c r="J740" s="79"/>
    </row>
    <row r="741" spans="1:10" ht="16.5" thickBot="1">
      <c r="A741" s="79"/>
      <c r="B741" s="79"/>
      <c r="C741" s="79"/>
      <c r="D741" s="79"/>
      <c r="E741" s="79"/>
      <c r="F741" s="79"/>
      <c r="G741" s="79"/>
      <c r="H741" s="79"/>
      <c r="I741" s="79"/>
      <c r="J741" s="79"/>
    </row>
    <row r="742" spans="1:10" ht="16.5" thickBot="1">
      <c r="A742" s="79"/>
      <c r="B742" s="79"/>
      <c r="C742" s="79"/>
      <c r="D742" s="79"/>
      <c r="E742" s="79"/>
      <c r="F742" s="79"/>
      <c r="G742" s="79"/>
      <c r="H742" s="79"/>
      <c r="I742" s="79"/>
      <c r="J742" s="79"/>
    </row>
    <row r="743" spans="1:10" ht="16.5" thickBot="1">
      <c r="A743" s="79"/>
      <c r="B743" s="79"/>
      <c r="C743" s="79"/>
      <c r="D743" s="79"/>
      <c r="E743" s="79"/>
      <c r="F743" s="79"/>
      <c r="G743" s="79"/>
      <c r="H743" s="79"/>
      <c r="I743" s="79"/>
      <c r="J743" s="79"/>
    </row>
    <row r="744" spans="1:10" ht="16.5" thickBot="1">
      <c r="A744" s="79"/>
      <c r="B744" s="79"/>
      <c r="C744" s="79"/>
      <c r="D744" s="79"/>
      <c r="E744" s="79"/>
      <c r="F744" s="79"/>
      <c r="G744" s="79"/>
      <c r="H744" s="79"/>
      <c r="I744" s="79"/>
      <c r="J744" s="79"/>
    </row>
    <row r="745" spans="1:10" ht="16.5" thickBot="1">
      <c r="A745" s="79"/>
      <c r="B745" s="79"/>
      <c r="C745" s="79"/>
      <c r="D745" s="79"/>
      <c r="E745" s="79"/>
      <c r="F745" s="79"/>
      <c r="G745" s="79"/>
      <c r="H745" s="79"/>
      <c r="I745" s="79"/>
      <c r="J745" s="79"/>
    </row>
  </sheetData>
  <sheetProtection formatCells="0" formatRows="0" insertColumns="0" insertHyperlinks="0"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P130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29.875" style="20" customWidth="1"/>
    <col min="2" max="2" width="8.375" style="20" customWidth="1"/>
    <col min="3" max="3" width="36.375" style="20" customWidth="1"/>
    <col min="4" max="4" width="15.125" style="20" customWidth="1"/>
    <col min="5" max="5" width="6.75390625" style="20" customWidth="1"/>
    <col min="6" max="7" width="19.625" style="20" customWidth="1"/>
    <col min="8" max="13" width="12.00390625" style="20" customWidth="1"/>
    <col min="15" max="16" width="12.00390625" style="20" customWidth="1"/>
  </cols>
  <sheetData>
    <row r="1" spans="1:16" ht="16.5" thickBot="1">
      <c r="A1" s="98" t="str">
        <f>CONCATENATE("2. УЧЕБНО-МЕТОДИЧЕСКАЯ РАБОТА НА ",'Титул '!E21,"  ",'Титул '!G21)</f>
        <v>2. УЧЕБНО-МЕТОДИЧЕСКАЯ РАБОТА НА 2021/2022  учебный год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O1" s="98"/>
      <c r="P1" s="98"/>
    </row>
    <row r="2" spans="1:16" ht="15.75">
      <c r="A2" s="81"/>
      <c r="B2" s="81"/>
      <c r="C2" s="82"/>
      <c r="D2" s="122"/>
      <c r="E2" s="32"/>
      <c r="F2" s="32"/>
      <c r="G2" s="32"/>
      <c r="H2" s="32"/>
      <c r="I2" s="77"/>
      <c r="J2" s="77"/>
      <c r="K2" s="77"/>
      <c r="L2" s="77"/>
      <c r="M2" s="77"/>
      <c r="O2" s="77"/>
      <c r="P2" s="77"/>
    </row>
    <row r="3" spans="1:16" ht="15.75">
      <c r="A3" s="84" t="str">
        <f>'1 Учебная работа'!A3</f>
        <v>Итого на I семестр план</v>
      </c>
      <c r="B3" s="85">
        <f>SUMIF($B$11:$B$1501,0,$O$11:$O$1501)+SUMIF($B$11:$B$1501,1,$O$11:$O$1501)+SUMIF($B$11:$B$1501,3,$O$11:$O$1501)+SUMIF($B$11:$B$1501,5,$O$11:$O$1501)+SUMIF($B$11:$B$1501,7,$O$11:$O$1501)+SUMIF($B$11:$B$1501,9,$O$11:$O$1501)</f>
        <v>143.5</v>
      </c>
      <c r="C3" s="86" t="str">
        <f>'1 Учебная работа'!D3</f>
        <v>Итого на I семестр факт</v>
      </c>
      <c r="D3" s="86">
        <f>SUMIF($B$11:$B$1501,0,$P$11:$P$1501)+SUMIF($B$11:$B$1501,1,$P$11:$P$1501)+SUMIF($B$11:$B$1501,3,$P$11:$P$1501)+SUMIF($B$11:$B$1501,5,$P$11:$P$1501)+SUMIF($B$11:$B$1501,7,$P$11:$P$1501)+SUMIF($B$11:$B$1501,9,$P$11:$P$1501)</f>
        <v>4</v>
      </c>
      <c r="I3" s="77"/>
      <c r="J3" s="77"/>
      <c r="K3" s="77"/>
      <c r="L3" s="77"/>
      <c r="M3" s="77"/>
      <c r="O3" s="77"/>
      <c r="P3" s="77"/>
    </row>
    <row r="4" spans="1:16" ht="15.75">
      <c r="A4" s="84" t="str">
        <f>'1 Учебная работа'!A4</f>
        <v>Итого на II семестр план</v>
      </c>
      <c r="B4" s="85">
        <f>SUMIF($B$11:$B$1501,2,$O$11:$O$1501)+SUMIF($B$11:$B$1501,4,$O$11:$O$1501)+SUMIF($B$11:$B$1501,6,$O$11:$O$1501)+SUMIF($B$11:$B$1501,8,$O$11:$O$1501)+SUMIF($B$11:$B$1501,10,$O$11:$O$1501)</f>
        <v>67.5</v>
      </c>
      <c r="C4" s="86" t="str">
        <f>'1 Учебная работа'!D4</f>
        <v>Итого на II семестр факт</v>
      </c>
      <c r="D4" s="88">
        <f>SUMIF($B$11:$B$1501,2,$P$11:$P$1501)+SUMIF($B$11:$B$1501,4,$P$11:$P$1501)+SUMIF($B$11:$B$1501,6,$P$11:$P$1501)+SUMIF($B$11:$B$1501,8,$P$11:$P$1501)+SUMIF($B$11:$B$1501,10,$P$11:$P$1501)</f>
        <v>12</v>
      </c>
      <c r="I4" s="77"/>
      <c r="J4" s="77"/>
      <c r="K4" s="77"/>
      <c r="L4" s="77"/>
      <c r="M4" s="77"/>
      <c r="O4" s="77"/>
      <c r="P4" s="77"/>
    </row>
    <row r="5" spans="1:16" ht="16.5" thickBot="1">
      <c r="A5" s="84" t="str">
        <f>'1 Учебная работа'!A5</f>
        <v>ВСЕГО на учебный год план</v>
      </c>
      <c r="B5" s="90">
        <f>SUM(B3:B4)</f>
        <v>211</v>
      </c>
      <c r="C5" s="86" t="str">
        <f>'1 Учебная работа'!D5</f>
        <v>ВСЕГО на учебный год факт</v>
      </c>
      <c r="D5" s="88">
        <f>SUM(D3:D4)</f>
        <v>16</v>
      </c>
      <c r="I5" s="77"/>
      <c r="J5" s="77"/>
      <c r="K5" s="77"/>
      <c r="L5" s="77"/>
      <c r="M5" s="77"/>
      <c r="O5" s="77"/>
      <c r="P5" s="77"/>
    </row>
    <row r="6" spans="1:16" ht="15.7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O6" s="77"/>
      <c r="P6" s="77"/>
    </row>
    <row r="7" spans="1:16" ht="120">
      <c r="A7" s="105"/>
      <c r="B7" s="105"/>
      <c r="C7" s="105"/>
      <c r="D7" s="102" t="s">
        <v>377</v>
      </c>
      <c r="E7" s="102"/>
      <c r="F7" s="123" t="s">
        <v>134</v>
      </c>
      <c r="G7" s="123" t="s">
        <v>137</v>
      </c>
      <c r="H7" s="123" t="s">
        <v>102</v>
      </c>
      <c r="I7" s="164" t="s">
        <v>113</v>
      </c>
      <c r="J7" s="164" t="s">
        <v>112</v>
      </c>
      <c r="K7" s="164" t="s">
        <v>122</v>
      </c>
      <c r="L7" s="164" t="s">
        <v>107</v>
      </c>
      <c r="M7" s="164" t="s">
        <v>109</v>
      </c>
      <c r="N7" s="164" t="s">
        <v>105</v>
      </c>
      <c r="O7" s="103"/>
      <c r="P7" s="104"/>
    </row>
    <row r="8" spans="1:16" ht="12.75">
      <c r="A8" s="105"/>
      <c r="B8" s="105"/>
      <c r="C8" s="105"/>
      <c r="D8" s="163" t="s">
        <v>376</v>
      </c>
      <c r="E8" s="166">
        <f>VLOOKUP('Титул '!C28,Справка!A39:B44,2,FALSE)</f>
        <v>1</v>
      </c>
      <c r="F8" s="124">
        <f>1*E8</f>
        <v>1</v>
      </c>
      <c r="G8" s="124">
        <f>0.5/2*E8</f>
        <v>0.25</v>
      </c>
      <c r="H8" s="124">
        <f>0.5/2*E8</f>
        <v>0.25</v>
      </c>
      <c r="I8" s="165">
        <f>0.5*E8</f>
        <v>0.5</v>
      </c>
      <c r="J8" s="165">
        <f>E8</f>
        <v>1</v>
      </c>
      <c r="K8" s="165">
        <f>0.2*$E$8</f>
        <v>0.2</v>
      </c>
      <c r="L8" s="165">
        <f>10*$E$8</f>
        <v>10</v>
      </c>
      <c r="M8" s="165">
        <f>2*$E$8</f>
        <v>2</v>
      </c>
      <c r="N8" s="165">
        <f>50*$E$8</f>
        <v>50</v>
      </c>
      <c r="O8" s="105"/>
      <c r="P8" s="105"/>
    </row>
    <row r="9" spans="1:16" ht="12.75">
      <c r="A9" s="105"/>
      <c r="B9" s="105"/>
      <c r="C9" s="105"/>
      <c r="D9" s="102" t="s">
        <v>263</v>
      </c>
      <c r="E9" s="105"/>
      <c r="F9" s="124" t="s">
        <v>161</v>
      </c>
      <c r="G9" s="125" t="s">
        <v>179</v>
      </c>
      <c r="H9" s="126" t="s">
        <v>264</v>
      </c>
      <c r="I9" s="105"/>
      <c r="J9" s="105"/>
      <c r="K9" s="105"/>
      <c r="L9" s="105"/>
      <c r="M9" s="105"/>
      <c r="N9" s="105"/>
      <c r="O9" s="105"/>
      <c r="P9" s="105"/>
    </row>
    <row r="10" spans="1:16" ht="84">
      <c r="A10" s="113" t="s">
        <v>3</v>
      </c>
      <c r="B10" s="113" t="s">
        <v>48</v>
      </c>
      <c r="C10" s="114" t="s">
        <v>37</v>
      </c>
      <c r="D10" s="114" t="s">
        <v>155</v>
      </c>
      <c r="E10" s="114" t="s">
        <v>38</v>
      </c>
      <c r="F10" s="113" t="s">
        <v>133</v>
      </c>
      <c r="G10" s="115" t="s">
        <v>136</v>
      </c>
      <c r="H10" s="113" t="s">
        <v>103</v>
      </c>
      <c r="I10" s="113" t="s">
        <v>265</v>
      </c>
      <c r="J10" s="113" t="s">
        <v>110</v>
      </c>
      <c r="K10" s="113" t="s">
        <v>121</v>
      </c>
      <c r="L10" s="113" t="s">
        <v>106</v>
      </c>
      <c r="M10" s="113" t="s">
        <v>108</v>
      </c>
      <c r="N10" s="113" t="s">
        <v>104</v>
      </c>
      <c r="O10" s="112" t="s">
        <v>50</v>
      </c>
      <c r="P10" s="112" t="s">
        <v>51</v>
      </c>
    </row>
    <row r="11" spans="1:16" ht="51">
      <c r="A11" s="105" t="str">
        <f>IF('1 Учебная работа'!D8&lt;&gt;"",'1 Учебная работа'!D8,"")</f>
        <v>История России</v>
      </c>
      <c r="B11" s="109">
        <f>IF('1 Учебная работа'!B8&lt;&gt;"",'1 Учебная работа'!E8,"")</f>
        <v>0</v>
      </c>
      <c r="C11" s="109" t="str">
        <f>IF('1 Учебная работа'!D8&lt;&gt;"",'1 Учебная работа'!A8&amp;" ("&amp;'1 Учебная работа'!F8&amp;")","")</f>
        <v>38.03.02(209)-21-З, 38.03.02(213)-21-З, 38.03.06(212)-21-З, 44.03.01(4)-21-З, 44.03.01(5)-21-З, 46.03.02(28)-21-З (1151, 1152, 1154, 1155, 1156, 1173)</v>
      </c>
      <c r="D11" s="109" t="str">
        <f>IF('1 Учебная работа'!D8&lt;&gt;"",'1 Учебная работа'!H8,"")</f>
        <v>Лекции</v>
      </c>
      <c r="E11" s="121">
        <f>IF('1 Учебная работа'!D8&lt;&gt;"",'1 Учебная работа'!G8,"")</f>
        <v>50</v>
      </c>
      <c r="F11" s="105">
        <f>IF($D11=F$9,F$8*'1 Учебная работа'!$I8,"")</f>
        <v>4</v>
      </c>
      <c r="G11" s="105">
        <f>IF($D11=G$9,G$8*'1 Учебная работа'!$I8,"")</f>
      </c>
      <c r="H11" s="105">
        <f>IF($D11=H$9,H$8*'1 Учебная работа'!$I8,"")</f>
      </c>
      <c r="I11" s="105"/>
      <c r="J11" s="105"/>
      <c r="K11" s="105"/>
      <c r="L11" s="105"/>
      <c r="M11" s="105"/>
      <c r="N11" s="105"/>
      <c r="O11" s="105">
        <f>SUM(F11:N11)</f>
        <v>4</v>
      </c>
      <c r="P11" s="105">
        <v>4</v>
      </c>
    </row>
    <row r="12" spans="1:16" ht="51">
      <c r="A12" s="105" t="str">
        <f>IF('1 Учебная работа'!D9&lt;&gt;"",'1 Учебная работа'!D9,"")</f>
        <v>История России</v>
      </c>
      <c r="B12" s="109">
        <f>IF('1 Учебная работа'!B9&lt;&gt;"",'1 Учебная работа'!E9,"")</f>
        <v>0</v>
      </c>
      <c r="C12" s="109" t="str">
        <f>IF('1 Учебная работа'!D9&lt;&gt;"",'1 Учебная работа'!A9&amp;" ("&amp;'1 Учебная работа'!F9&amp;")","")</f>
        <v>13.03.01(48)-21-З, 13.03.02(222)-21-З, 13.03.02(49)-21-З, 20.03.01(69)-21-З, 21.03.01(221)-21-З (2151, 2152, 2155, 2156, 2158)</v>
      </c>
      <c r="D12" s="109" t="str">
        <f>IF('1 Учебная работа'!D9&lt;&gt;"",'1 Учебная работа'!H9,"")</f>
        <v>Лекции</v>
      </c>
      <c r="E12" s="121">
        <f>IF('1 Учебная работа'!D9&lt;&gt;"",'1 Учебная работа'!G9,"")</f>
        <v>65</v>
      </c>
      <c r="F12" s="105">
        <f>IF($D12=F$9,F$8*'1 Учебная работа'!$I9,"")</f>
        <v>4</v>
      </c>
      <c r="G12" s="105">
        <f>IF($D12=G$9,G$8*'1 Учебная работа'!$I9,"")</f>
      </c>
      <c r="H12" s="105">
        <f>IF($D12=H$9,H$8*'1 Учебная работа'!$I9,"")</f>
      </c>
      <c r="I12" s="105"/>
      <c r="J12" s="105"/>
      <c r="K12" s="105"/>
      <c r="L12" s="105"/>
      <c r="M12" s="105"/>
      <c r="N12" s="105"/>
      <c r="O12" s="105">
        <f aca="true" t="shared" si="0" ref="O12:O75">SUM(F12:N12)</f>
        <v>4</v>
      </c>
      <c r="P12" s="105"/>
    </row>
    <row r="13" spans="1:16" ht="15.75">
      <c r="A13" s="105" t="str">
        <f>IF('1 Учебная работа'!D10&lt;&gt;"",'1 Учебная работа'!D10,"")</f>
        <v>Зачет по модулю "История"</v>
      </c>
      <c r="B13" s="109">
        <f>IF('1 Учебная работа'!B10&lt;&gt;"",'1 Учебная работа'!E10,"")</f>
        <v>1</v>
      </c>
      <c r="C13" s="109" t="str">
        <f>IF('1 Учебная работа'!D10&lt;&gt;"",'1 Учебная работа'!A10&amp;" ("&amp;'1 Учебная работа'!F10&amp;")","")</f>
        <v>21.03.01(221)-21-З (2152)</v>
      </c>
      <c r="D13" s="109" t="str">
        <f>IF('1 Учебная работа'!D10&lt;&gt;"",'1 Учебная работа'!H10,"")</f>
        <v>Зачет</v>
      </c>
      <c r="E13" s="121">
        <f>IF('1 Учебная работа'!D10&lt;&gt;"",'1 Учебная работа'!G10,"")</f>
        <v>5</v>
      </c>
      <c r="F13" s="105">
        <f>IF($D13=F$9,F$8*'1 Учебная работа'!$I10,"")</f>
      </c>
      <c r="G13" s="105">
        <f>IF($D13=G$9,G$8*'1 Учебная работа'!$I10,"")</f>
      </c>
      <c r="H13" s="105">
        <f>IF($D13=H$9,H$8*'1 Учебная работа'!$I10,"")</f>
      </c>
      <c r="I13" s="19"/>
      <c r="J13" s="19"/>
      <c r="K13" s="19"/>
      <c r="L13" s="19"/>
      <c r="M13" s="19"/>
      <c r="N13" s="19"/>
      <c r="O13" s="105">
        <f t="shared" si="0"/>
        <v>0</v>
      </c>
      <c r="P13" s="19"/>
    </row>
    <row r="14" spans="1:16" ht="16.5" customHeight="1">
      <c r="A14" s="105" t="str">
        <f>IF('1 Учебная работа'!D11&lt;&gt;"",'1 Учебная работа'!D11,"")</f>
        <v>Зачет по модулю "История"</v>
      </c>
      <c r="B14" s="109">
        <f>IF('1 Учебная работа'!B11&lt;&gt;"",'1 Учебная работа'!E11,"")</f>
        <v>1</v>
      </c>
      <c r="C14" s="109" t="str">
        <f>IF('1 Учебная работа'!D11&lt;&gt;"",'1 Учебная работа'!A11&amp;" ("&amp;'1 Учебная работа'!F11&amp;")","")</f>
        <v>20.03.01(69)-21-З (2156)</v>
      </c>
      <c r="D14" s="109" t="str">
        <f>IF('1 Учебная работа'!D11&lt;&gt;"",'1 Учебная работа'!H11,"")</f>
        <v>Зачет</v>
      </c>
      <c r="E14" s="121">
        <f>IF('1 Учебная работа'!D11&lt;&gt;"",'1 Учебная работа'!G11,"")</f>
        <v>20</v>
      </c>
      <c r="F14" s="105">
        <f>IF($D14=F$9,F$8*'1 Учебная работа'!$I11,"")</f>
      </c>
      <c r="G14" s="105">
        <f>IF($D14=G$9,G$8*'1 Учебная работа'!$I11,"")</f>
      </c>
      <c r="H14" s="105">
        <f>IF($D14=H$9,H$8*'1 Учебная работа'!$I11,"")</f>
      </c>
      <c r="I14" s="19"/>
      <c r="J14" s="19"/>
      <c r="K14" s="19"/>
      <c r="L14" s="19"/>
      <c r="M14" s="19"/>
      <c r="N14" s="19"/>
      <c r="O14" s="105">
        <f t="shared" si="0"/>
        <v>0</v>
      </c>
      <c r="P14" s="19"/>
    </row>
    <row r="15" spans="1:16" ht="17.25" customHeight="1">
      <c r="A15" s="105" t="str">
        <f>IF('1 Учебная работа'!D12&lt;&gt;"",'1 Учебная работа'!D12,"")</f>
        <v>Историческое краеведение в современной школе</v>
      </c>
      <c r="B15" s="109">
        <f>IF('1 Учебная работа'!B12&lt;&gt;"",'1 Учебная работа'!E12,"")</f>
        <v>1</v>
      </c>
      <c r="C15" s="109" t="str">
        <f>IF('1 Учебная работа'!D12&lt;&gt;"",'1 Учебная работа'!A12&amp;" ("&amp;'1 Учебная работа'!F12&amp;")","")</f>
        <v>44.03.01(4)-21-О (1104)</v>
      </c>
      <c r="D15" s="109" t="str">
        <f>IF('1 Учебная работа'!D12&lt;&gt;"",'1 Учебная работа'!H12,"")</f>
        <v>Лекции</v>
      </c>
      <c r="E15" s="121">
        <f>IF('1 Учебная работа'!D12&lt;&gt;"",'1 Учебная работа'!G12,"")</f>
        <v>15</v>
      </c>
      <c r="F15" s="105">
        <f>IF($D15=F$9,F$8*'1 Учебная работа'!$I12,"")</f>
        <v>12</v>
      </c>
      <c r="G15" s="105">
        <f>IF($D15=G$9,G$8*'1 Учебная работа'!$I12,"")</f>
      </c>
      <c r="H15" s="105">
        <f>IF($D15=H$9,H$8*'1 Учебная работа'!$I12,"")</f>
      </c>
      <c r="I15" s="19"/>
      <c r="J15" s="19"/>
      <c r="K15" s="19"/>
      <c r="L15" s="19"/>
      <c r="M15" s="19"/>
      <c r="N15" s="19"/>
      <c r="O15" s="105">
        <f t="shared" si="0"/>
        <v>12</v>
      </c>
      <c r="P15" s="19"/>
    </row>
    <row r="16" spans="1:16" ht="15" customHeight="1">
      <c r="A16" s="105" t="str">
        <f>IF('1 Учебная работа'!D13&lt;&gt;"",'1 Учебная работа'!D13,"")</f>
        <v>Историческое краеведение в современной школе</v>
      </c>
      <c r="B16" s="109">
        <f>IF('1 Учебная работа'!B13&lt;&gt;"",'1 Учебная работа'!E13,"")</f>
        <v>1</v>
      </c>
      <c r="C16" s="109" t="str">
        <f>IF('1 Учебная работа'!D13&lt;&gt;"",'1 Учебная работа'!A13&amp;" ("&amp;'1 Учебная работа'!F13&amp;")","")</f>
        <v>44.03.01(4)-21-О (1104)</v>
      </c>
      <c r="D16" s="109" t="str">
        <f>IF('1 Учебная работа'!D13&lt;&gt;"",'1 Учебная работа'!H13,"")</f>
        <v>Экзамен</v>
      </c>
      <c r="E16" s="121">
        <f>IF('1 Учебная работа'!D13&lt;&gt;"",'1 Учебная работа'!G13,"")</f>
        <v>15</v>
      </c>
      <c r="F16" s="105">
        <f>IF($D16=F$9,F$8*'1 Учебная работа'!$I13,"")</f>
      </c>
      <c r="G16" s="105">
        <f>IF($D16=G$9,G$8*'1 Учебная работа'!$I13,"")</f>
      </c>
      <c r="H16" s="105">
        <f>IF($D16=H$9,H$8*'1 Учебная работа'!$I13,"")</f>
      </c>
      <c r="I16" s="19"/>
      <c r="J16" s="57"/>
      <c r="K16" s="19"/>
      <c r="L16" s="19"/>
      <c r="M16" s="19"/>
      <c r="N16" s="19"/>
      <c r="O16" s="105">
        <f t="shared" si="0"/>
        <v>0</v>
      </c>
      <c r="P16" s="19"/>
    </row>
    <row r="17" spans="1:16" ht="16.5" customHeight="1">
      <c r="A17" s="105" t="str">
        <f>IF('1 Учебная работа'!D14&lt;&gt;"",'1 Учебная работа'!D14,"")</f>
        <v>Историческое краеведение в современной школе</v>
      </c>
      <c r="B17" s="109">
        <f>IF('1 Учебная работа'!B14&lt;&gt;"",'1 Учебная работа'!E14,"")</f>
        <v>1</v>
      </c>
      <c r="C17" s="109" t="str">
        <f>IF('1 Учебная работа'!D14&lt;&gt;"",'1 Учебная работа'!A14&amp;" ("&amp;'1 Учебная работа'!F14&amp;")","")</f>
        <v>44.03.01(4)-21-З (1154)</v>
      </c>
      <c r="D17" s="109" t="str">
        <f>IF('1 Учебная работа'!D14&lt;&gt;"",'1 Учебная работа'!H14,"")</f>
        <v>Лекции</v>
      </c>
      <c r="E17" s="121">
        <f>IF('1 Учебная работа'!D14&lt;&gt;"",'1 Учебная работа'!G14,"")</f>
        <v>15</v>
      </c>
      <c r="F17" s="105">
        <f>IF($D17=F$9,F$8*'1 Учебная работа'!$I14,"")</f>
        <v>4</v>
      </c>
      <c r="G17" s="105">
        <f>IF($D17=G$9,G$8*'1 Учебная работа'!$I14,"")</f>
      </c>
      <c r="H17" s="105">
        <f>IF($D17=H$9,H$8*'1 Учебная работа'!$I14,"")</f>
      </c>
      <c r="I17" s="19"/>
      <c r="J17" s="19"/>
      <c r="K17" s="19"/>
      <c r="L17" s="19"/>
      <c r="M17" s="19"/>
      <c r="N17" s="19"/>
      <c r="O17" s="105">
        <f t="shared" si="0"/>
        <v>4</v>
      </c>
      <c r="P17" s="19"/>
    </row>
    <row r="18" spans="1:16" ht="15" customHeight="1">
      <c r="A18" s="105" t="str">
        <f>IF('1 Учебная работа'!D15&lt;&gt;"",'1 Учебная работа'!D15,"")</f>
        <v>История России</v>
      </c>
      <c r="B18" s="109">
        <f>IF('1 Учебная работа'!B15&lt;&gt;"",'1 Учебная работа'!E15,"")</f>
        <v>1</v>
      </c>
      <c r="C18" s="109" t="str">
        <f>IF('1 Учебная работа'!D15&lt;&gt;"",'1 Учебная работа'!A15&amp;" ("&amp;'1 Учебная работа'!F15&amp;")","")</f>
        <v>38.03.02(209)-21-З, 38.03.02(213)-21-З, 38.03.06(212)-21-З, 46.03.02(28)-21-З (1152, 1155, 1156, 1173)</v>
      </c>
      <c r="D18" s="109" t="str">
        <f>IF('1 Учебная работа'!D15&lt;&gt;"",'1 Учебная работа'!H15,"")</f>
        <v>Практические</v>
      </c>
      <c r="E18" s="121">
        <f>IF('1 Учебная работа'!D15&lt;&gt;"",'1 Учебная работа'!G15,"")</f>
        <v>20</v>
      </c>
      <c r="F18" s="105">
        <f>IF($D18=F$9,F$8*'1 Учебная работа'!$I15,"")</f>
      </c>
      <c r="G18" s="105">
        <f>IF($D18=G$9,G$8*'1 Учебная работа'!$I15,"")</f>
        <v>1</v>
      </c>
      <c r="H18" s="105">
        <f>IF($D18=H$9,H$8*'1 Учебная работа'!$I15,"")</f>
      </c>
      <c r="I18" s="19"/>
      <c r="J18" s="19"/>
      <c r="K18" s="19"/>
      <c r="L18" s="19"/>
      <c r="M18" s="19"/>
      <c r="N18" s="19"/>
      <c r="O18" s="105">
        <f t="shared" si="0"/>
        <v>1</v>
      </c>
      <c r="P18" s="19"/>
    </row>
    <row r="19" spans="1:16" ht="15.75" customHeight="1">
      <c r="A19" s="105" t="str">
        <f>IF('1 Учебная работа'!D16&lt;&gt;"",'1 Учебная работа'!D16,"")</f>
        <v>История России</v>
      </c>
      <c r="B19" s="109">
        <f>IF('1 Учебная работа'!B16&lt;&gt;"",'1 Учебная работа'!E16,"")</f>
        <v>1</v>
      </c>
      <c r="C19" s="109" t="str">
        <f>IF('1 Учебная работа'!D16&lt;&gt;"",'1 Учебная работа'!A16&amp;" ("&amp;'1 Учебная работа'!F16&amp;")","")</f>
        <v>44.03.01(4)-21-З, 44.03.01(5)-21-З (1151, 1154)</v>
      </c>
      <c r="D19" s="109" t="str">
        <f>IF('1 Учебная работа'!D16&lt;&gt;"",'1 Учебная работа'!H16,"")</f>
        <v>Практические</v>
      </c>
      <c r="E19" s="121">
        <f>IF('1 Учебная работа'!D16&lt;&gt;"",'1 Учебная работа'!G16,"")</f>
        <v>30</v>
      </c>
      <c r="F19" s="105">
        <f>IF($D19=F$9,F$8*'1 Учебная работа'!$I16,"")</f>
      </c>
      <c r="G19" s="105">
        <f>IF($D19=G$9,G$8*'1 Учебная работа'!$I16,"")</f>
        <v>1</v>
      </c>
      <c r="H19" s="105">
        <f>IF($D19=H$9,H$8*'1 Учебная работа'!$I16,"")</f>
      </c>
      <c r="I19" s="19"/>
      <c r="J19" s="19"/>
      <c r="K19" s="19"/>
      <c r="L19" s="19"/>
      <c r="M19" s="19"/>
      <c r="N19" s="19"/>
      <c r="O19" s="105">
        <f t="shared" si="0"/>
        <v>1</v>
      </c>
      <c r="P19" s="19"/>
    </row>
    <row r="20" spans="1:16" ht="15" customHeight="1">
      <c r="A20" s="105" t="str">
        <f>IF('1 Учебная работа'!D17&lt;&gt;"",'1 Учебная работа'!D17,"")</f>
        <v>Источниковедение</v>
      </c>
      <c r="B20" s="109">
        <f>IF('1 Учебная работа'!B17&lt;&gt;"",'1 Учебная работа'!E17,"")</f>
        <v>1</v>
      </c>
      <c r="C20" s="109" t="str">
        <f>IF('1 Учебная работа'!D17&lt;&gt;"",'1 Учебная работа'!A17&amp;" ("&amp;'1 Учебная работа'!F17&amp;")","")</f>
        <v>46.03.01(18)-21-О (1110)</v>
      </c>
      <c r="D20" s="109" t="str">
        <f>IF('1 Учебная работа'!D17&lt;&gt;"",'1 Учебная работа'!H17,"")</f>
        <v>Экзамен</v>
      </c>
      <c r="E20" s="121">
        <f>IF('1 Учебная работа'!D17&lt;&gt;"",'1 Учебная работа'!G17,"")</f>
        <v>5</v>
      </c>
      <c r="F20" s="105">
        <f>IF($D20=F$9,F$8*'1 Учебная работа'!$I17,"")</f>
      </c>
      <c r="G20" s="105">
        <f>IF($D20=G$9,G$8*'1 Учебная работа'!$I17,"")</f>
      </c>
      <c r="H20" s="105">
        <f>IF($D20=H$9,H$8*'1 Учебная работа'!$I17,"")</f>
      </c>
      <c r="I20" s="19"/>
      <c r="J20" s="19"/>
      <c r="K20" s="19"/>
      <c r="L20" s="19"/>
      <c r="M20" s="19"/>
      <c r="N20" s="19"/>
      <c r="O20" s="105">
        <f t="shared" si="0"/>
        <v>0</v>
      </c>
      <c r="P20" s="19"/>
    </row>
    <row r="21" spans="1:16" ht="38.25">
      <c r="A21" s="105" t="str">
        <f>IF('1 Учебная работа'!D18&lt;&gt;"",'1 Учебная работа'!D18,"")</f>
        <v>Источниковедение</v>
      </c>
      <c r="B21" s="109">
        <f>IF('1 Учебная работа'!B18&lt;&gt;"",'1 Учебная работа'!E18,"")</f>
        <v>1</v>
      </c>
      <c r="C21" s="109" t="str">
        <f>IF('1 Учебная работа'!D18&lt;&gt;"",'1 Учебная работа'!A18&amp;" ("&amp;'1 Учебная работа'!F18&amp;")","")</f>
        <v>46.03.01(18)-21-О (1110)</v>
      </c>
      <c r="D21" s="109" t="str">
        <f>IF('1 Учебная работа'!D18&lt;&gt;"",'1 Учебная работа'!H18,"")</f>
        <v>СР под руководством преподавателя</v>
      </c>
      <c r="E21" s="121">
        <f>IF('1 Учебная работа'!D18&lt;&gt;"",'1 Учебная работа'!G18,"")</f>
        <v>20</v>
      </c>
      <c r="F21" s="105">
        <f>IF($D21=F$9,F$8*'1 Учебная работа'!$I18,"")</f>
      </c>
      <c r="G21" s="105">
        <f>IF($D21=G$9,G$8*'1 Учебная работа'!$I18,"")</f>
      </c>
      <c r="H21" s="105">
        <f>IF($D21=H$9,H$8*'1 Учебная работа'!$I18,"")</f>
      </c>
      <c r="I21" s="19"/>
      <c r="J21" s="19"/>
      <c r="K21" s="19"/>
      <c r="L21" s="19"/>
      <c r="M21" s="19"/>
      <c r="N21" s="19"/>
      <c r="O21" s="105">
        <f t="shared" si="0"/>
        <v>0</v>
      </c>
      <c r="P21" s="19"/>
    </row>
    <row r="22" spans="1:16" ht="15.75">
      <c r="A22" s="105" t="str">
        <f>IF('1 Учебная работа'!D19&lt;&gt;"",'1 Учебная работа'!D19,"")</f>
        <v>Источниковедение</v>
      </c>
      <c r="B22" s="109">
        <f>IF('1 Учебная работа'!B19&lt;&gt;"",'1 Учебная работа'!E19,"")</f>
        <v>1</v>
      </c>
      <c r="C22" s="109" t="str">
        <f>IF('1 Учебная работа'!D19&lt;&gt;"",'1 Учебная работа'!A19&amp;" ("&amp;'1 Учебная работа'!F19&amp;")","")</f>
        <v>46.03.01(18)-21-О (1110)</v>
      </c>
      <c r="D22" s="109" t="str">
        <f>IF('1 Учебная работа'!D19&lt;&gt;"",'1 Учебная работа'!H19,"")</f>
        <v>Практические</v>
      </c>
      <c r="E22" s="121">
        <f>IF('1 Учебная работа'!D19&lt;&gt;"",'1 Учебная работа'!G19,"")</f>
        <v>20</v>
      </c>
      <c r="F22" s="105">
        <f>IF($D22=F$9,F$8*'1 Учебная работа'!$I19,"")</f>
      </c>
      <c r="G22" s="105">
        <f>IF($D22=G$9,G$8*'1 Учебная работа'!$I19,"")</f>
        <v>4.5</v>
      </c>
      <c r="H22" s="105">
        <f>IF($D22=H$9,H$8*'1 Учебная работа'!$I19,"")</f>
      </c>
      <c r="I22" s="19"/>
      <c r="J22" s="19"/>
      <c r="K22" s="19"/>
      <c r="L22" s="19"/>
      <c r="M22" s="19"/>
      <c r="N22" s="19"/>
      <c r="O22" s="105">
        <f t="shared" si="0"/>
        <v>4.5</v>
      </c>
      <c r="P22" s="19"/>
    </row>
    <row r="23" spans="1:16" ht="15.75">
      <c r="A23" s="105" t="str">
        <f>IF('1 Учебная работа'!D20&lt;&gt;"",'1 Учебная работа'!D20,"")</f>
        <v>Гражданская война в России 1917 - 1922 г.</v>
      </c>
      <c r="B23" s="109">
        <f>IF('1 Учебная работа'!B20&lt;&gt;"",'1 Учебная работа'!E20,"")</f>
        <v>2</v>
      </c>
      <c r="C23" s="109" t="str">
        <f>IF('1 Учебная работа'!D20&lt;&gt;"",'1 Учебная работа'!A20&amp;" ("&amp;'1 Учебная работа'!F20&amp;")","")</f>
        <v>46.06.01(24)-21-О (1148)</v>
      </c>
      <c r="D23" s="109" t="str">
        <f>IF('1 Учебная работа'!D20&lt;&gt;"",'1 Учебная работа'!H20,"")</f>
        <v>Зачет с оценкой</v>
      </c>
      <c r="E23" s="121">
        <f>IF('1 Учебная работа'!D20&lt;&gt;"",'1 Учебная работа'!G20,"")</f>
        <v>1</v>
      </c>
      <c r="F23" s="105">
        <f>IF($D23=F$9,F$8*'1 Учебная работа'!$I20,"")</f>
      </c>
      <c r="G23" s="105">
        <f>IF($D23=G$9,G$8*'1 Учебная работа'!$I20,"")</f>
      </c>
      <c r="H23" s="105">
        <f>IF($D23=H$9,H$8*'1 Учебная работа'!$I20,"")</f>
      </c>
      <c r="I23" s="19"/>
      <c r="J23" s="19"/>
      <c r="K23" s="19"/>
      <c r="L23" s="19"/>
      <c r="M23" s="19"/>
      <c r="N23" s="19"/>
      <c r="O23" s="105">
        <f t="shared" si="0"/>
        <v>0</v>
      </c>
      <c r="P23" s="19"/>
    </row>
    <row r="24" spans="1:16" ht="15.75">
      <c r="A24" s="105" t="str">
        <f>IF('1 Учебная работа'!D21&lt;&gt;"",'1 Учебная работа'!D21,"")</f>
        <v>Гражданская война в России 1917 - 1922 г.</v>
      </c>
      <c r="B24" s="109">
        <f>IF('1 Учебная работа'!B21&lt;&gt;"",'1 Учебная работа'!E21,"")</f>
        <v>2</v>
      </c>
      <c r="C24" s="109" t="str">
        <f>IF('1 Учебная работа'!D21&lt;&gt;"",'1 Учебная работа'!A21&amp;" ("&amp;'1 Учебная работа'!F21&amp;")","")</f>
        <v>46.06.01(24)-21-О (1148)</v>
      </c>
      <c r="D24" s="109" t="str">
        <f>IF('1 Учебная работа'!D21&lt;&gt;"",'1 Учебная работа'!H21,"")</f>
        <v>Лекции</v>
      </c>
      <c r="E24" s="121">
        <f>IF('1 Учебная работа'!D21&lt;&gt;"",'1 Учебная работа'!G21,"")</f>
        <v>2</v>
      </c>
      <c r="F24" s="105">
        <f>IF($D24=F$9,F$8*'1 Учебная работа'!$I21,"")</f>
        <v>8</v>
      </c>
      <c r="G24" s="105">
        <f>IF($D24=G$9,G$8*'1 Учебная работа'!$I21,"")</f>
      </c>
      <c r="H24" s="105">
        <f>IF($D24=H$9,H$8*'1 Учебная работа'!$I21,"")</f>
      </c>
      <c r="I24" s="19"/>
      <c r="J24" s="19"/>
      <c r="K24" s="19"/>
      <c r="L24" s="19"/>
      <c r="M24" s="19"/>
      <c r="N24" s="19"/>
      <c r="O24" s="105">
        <f t="shared" si="0"/>
        <v>8</v>
      </c>
      <c r="P24" s="19"/>
    </row>
    <row r="25" spans="1:16" ht="15.75">
      <c r="A25" s="105" t="str">
        <f>IF('1 Учебная работа'!D22&lt;&gt;"",'1 Учебная работа'!D22,"")</f>
        <v>Гражданская война в России 1917 - 1922 г.</v>
      </c>
      <c r="B25" s="109">
        <f>IF('1 Учебная работа'!B22&lt;&gt;"",'1 Учебная работа'!E22,"")</f>
        <v>2</v>
      </c>
      <c r="C25" s="109" t="str">
        <f>IF('1 Учебная работа'!D22&lt;&gt;"",'1 Учебная работа'!A22&amp;" ("&amp;'1 Учебная работа'!F22&amp;")","")</f>
        <v>46.06.01(24)-21-О (1148)</v>
      </c>
      <c r="D25" s="109" t="str">
        <f>IF('1 Учебная работа'!D22&lt;&gt;"",'1 Учебная работа'!H22,"")</f>
        <v>Практические</v>
      </c>
      <c r="E25" s="121">
        <f>IF('1 Учебная работа'!D22&lt;&gt;"",'1 Учебная работа'!G22,"")</f>
        <v>2</v>
      </c>
      <c r="F25" s="105">
        <f>IF($D25=F$9,F$8*'1 Учебная работа'!$I22,"")</f>
      </c>
      <c r="G25" s="105">
        <f>IF($D25=G$9,G$8*'1 Учебная работа'!$I22,"")</f>
        <v>4</v>
      </c>
      <c r="H25" s="105">
        <f>IF($D25=H$9,H$8*'1 Учебная работа'!$I22,"")</f>
      </c>
      <c r="I25" s="19"/>
      <c r="J25" s="19"/>
      <c r="K25" s="19"/>
      <c r="L25" s="19"/>
      <c r="M25" s="19"/>
      <c r="N25" s="19"/>
      <c r="O25" s="105">
        <f t="shared" si="0"/>
        <v>4</v>
      </c>
      <c r="P25" s="19"/>
    </row>
    <row r="26" spans="1:16" ht="15.75">
      <c r="A26" s="105" t="str">
        <f>IF('1 Учебная работа'!D23&lt;&gt;"",'1 Учебная работа'!D23,"")</f>
        <v>Зачет по модулю "История"</v>
      </c>
      <c r="B26" s="109">
        <f>IF('1 Учебная работа'!B23&lt;&gt;"",'1 Учебная работа'!E23,"")</f>
        <v>2</v>
      </c>
      <c r="C26" s="109" t="str">
        <f>IF('1 Учебная работа'!D23&lt;&gt;"",'1 Учебная работа'!A23&amp;" ("&amp;'1 Учебная работа'!F23&amp;")","")</f>
        <v>44.03.01(3)-21-О (1105)</v>
      </c>
      <c r="D26" s="109" t="str">
        <f>IF('1 Учебная работа'!D23&lt;&gt;"",'1 Учебная работа'!H23,"")</f>
        <v>Зачет</v>
      </c>
      <c r="E26" s="121">
        <f>IF('1 Учебная работа'!D23&lt;&gt;"",'1 Учебная работа'!G23,"")</f>
        <v>16</v>
      </c>
      <c r="F26" s="105">
        <f>IF($D26=F$9,F$8*'1 Учебная работа'!$I23,"")</f>
      </c>
      <c r="G26" s="105">
        <f>IF($D26=G$9,G$8*'1 Учебная работа'!$I23,"")</f>
      </c>
      <c r="H26" s="105">
        <f>IF($D26=H$9,H$8*'1 Учебная работа'!$I23,"")</f>
      </c>
      <c r="I26" s="19"/>
      <c r="J26" s="19"/>
      <c r="K26" s="19"/>
      <c r="L26" s="19"/>
      <c r="M26" s="19"/>
      <c r="N26" s="19"/>
      <c r="O26" s="105">
        <f t="shared" si="0"/>
        <v>0</v>
      </c>
      <c r="P26" s="19"/>
    </row>
    <row r="27" spans="1:16" ht="15.75">
      <c r="A27" s="105" t="str">
        <f>IF('1 Учебная работа'!D24&lt;&gt;"",'1 Учебная работа'!D24,"")</f>
        <v>Зачет по модулю "История"</v>
      </c>
      <c r="B27" s="109">
        <f>IF('1 Учебная работа'!B24&lt;&gt;"",'1 Учебная работа'!E24,"")</f>
        <v>2</v>
      </c>
      <c r="C27" s="109" t="str">
        <f>IF('1 Учебная работа'!D24&lt;&gt;"",'1 Учебная работа'!A24&amp;" ("&amp;'1 Учебная работа'!F24&amp;")","")</f>
        <v>44.03.01(4)-21-О (1104)</v>
      </c>
      <c r="D27" s="109" t="str">
        <f>IF('1 Учебная работа'!D24&lt;&gt;"",'1 Учебная работа'!H24,"")</f>
        <v>Зачет</v>
      </c>
      <c r="E27" s="121">
        <f>IF('1 Учебная работа'!D24&lt;&gt;"",'1 Учебная работа'!G24,"")</f>
        <v>15</v>
      </c>
      <c r="F27" s="105">
        <f>IF($D27=F$9,F$8*'1 Учебная работа'!$I24,"")</f>
      </c>
      <c r="G27" s="105">
        <f>IF($D27=G$9,G$8*'1 Учебная работа'!$I24,"")</f>
      </c>
      <c r="H27" s="105">
        <f>IF($D27=H$9,H$8*'1 Учебная работа'!$I24,"")</f>
      </c>
      <c r="I27" s="19"/>
      <c r="J27" s="19"/>
      <c r="K27" s="19"/>
      <c r="L27" s="19"/>
      <c r="M27" s="19"/>
      <c r="N27" s="19"/>
      <c r="O27" s="105">
        <f t="shared" si="0"/>
        <v>0</v>
      </c>
      <c r="P27" s="19"/>
    </row>
    <row r="28" spans="1:16" ht="15.75">
      <c r="A28" s="105" t="str">
        <f>IF('1 Учебная работа'!D25&lt;&gt;"",'1 Учебная работа'!D25,"")</f>
        <v>Зачет по модулю "История"</v>
      </c>
      <c r="B28" s="109">
        <f>IF('1 Учебная работа'!B25&lt;&gt;"",'1 Учебная работа'!E25,"")</f>
        <v>2</v>
      </c>
      <c r="C28" s="109" t="str">
        <f>IF('1 Учебная работа'!D25&lt;&gt;"",'1 Учебная работа'!A25&amp;" ("&amp;'1 Учебная работа'!F25&amp;")","")</f>
        <v>44.03.01(5)-21-О (1103)</v>
      </c>
      <c r="D28" s="109" t="str">
        <f>IF('1 Учебная работа'!D25&lt;&gt;"",'1 Учебная работа'!H25,"")</f>
        <v>Зачет</v>
      </c>
      <c r="E28" s="121">
        <f>IF('1 Учебная работа'!D25&lt;&gt;"",'1 Учебная работа'!G25,"")</f>
        <v>20</v>
      </c>
      <c r="F28" s="105">
        <f>IF($D28=F$9,F$8*'1 Учебная работа'!$I25,"")</f>
      </c>
      <c r="G28" s="105">
        <f>IF($D28=G$9,G$8*'1 Учебная работа'!$I25,"")</f>
      </c>
      <c r="H28" s="105">
        <f>IF($D28=H$9,H$8*'1 Учебная работа'!$I25,"")</f>
      </c>
      <c r="I28" s="19"/>
      <c r="J28" s="19"/>
      <c r="K28" s="19"/>
      <c r="L28" s="19"/>
      <c r="M28" s="19"/>
      <c r="N28" s="19"/>
      <c r="O28" s="105">
        <f t="shared" si="0"/>
        <v>0</v>
      </c>
      <c r="P28" s="19"/>
    </row>
    <row r="29" spans="1:16" ht="15.75">
      <c r="A29" s="105" t="str">
        <f>IF('1 Учебная работа'!D26&lt;&gt;"",'1 Учебная работа'!D26,"")</f>
        <v>Зачет по модулю "История"</v>
      </c>
      <c r="B29" s="109">
        <f>IF('1 Учебная работа'!B26&lt;&gt;"",'1 Учебная работа'!E26,"")</f>
        <v>2</v>
      </c>
      <c r="C29" s="109" t="str">
        <f>IF('1 Учебная работа'!D26&lt;&gt;"",'1 Учебная работа'!A26&amp;" ("&amp;'1 Учебная работа'!F26&amp;")","")</f>
        <v>46.03.02(28)-21-З (1152)</v>
      </c>
      <c r="D29" s="109" t="str">
        <f>IF('1 Учебная работа'!D26&lt;&gt;"",'1 Учебная работа'!H26,"")</f>
        <v>Зачет</v>
      </c>
      <c r="E29" s="121">
        <f>IF('1 Учебная работа'!D26&lt;&gt;"",'1 Учебная работа'!G26,"")</f>
        <v>10</v>
      </c>
      <c r="F29" s="105">
        <f>IF($D29=F$9,F$8*'1 Учебная работа'!$I26,"")</f>
      </c>
      <c r="G29" s="105">
        <f>IF($D29=G$9,G$8*'1 Учебная работа'!$I26,"")</f>
      </c>
      <c r="H29" s="105">
        <f>IF($D29=H$9,H$8*'1 Учебная работа'!$I26,"")</f>
      </c>
      <c r="I29" s="19"/>
      <c r="J29" s="19"/>
      <c r="K29" s="19"/>
      <c r="L29" s="19"/>
      <c r="M29" s="19"/>
      <c r="N29" s="19"/>
      <c r="O29" s="105">
        <f t="shared" si="0"/>
        <v>0</v>
      </c>
      <c r="P29" s="19"/>
    </row>
    <row r="30" spans="1:16" ht="15.75">
      <c r="A30" s="105" t="str">
        <f>IF('1 Учебная работа'!D27&lt;&gt;"",'1 Учебная работа'!D27,"")</f>
        <v>Зачет по модулю "История"</v>
      </c>
      <c r="B30" s="109">
        <f>IF('1 Учебная работа'!B27&lt;&gt;"",'1 Учебная работа'!E27,"")</f>
        <v>2</v>
      </c>
      <c r="C30" s="109" t="str">
        <f>IF('1 Учебная работа'!D27&lt;&gt;"",'1 Учебная работа'!A27&amp;" ("&amp;'1 Учебная работа'!F27&amp;")","")</f>
        <v>38.03.02(213)-21-З (1156)</v>
      </c>
      <c r="D30" s="109" t="str">
        <f>IF('1 Учебная работа'!D27&lt;&gt;"",'1 Учебная работа'!H27,"")</f>
        <v>Зачет</v>
      </c>
      <c r="E30" s="121">
        <f>IF('1 Учебная работа'!D27&lt;&gt;"",'1 Учебная работа'!G27,"")</f>
        <v>2</v>
      </c>
      <c r="F30" s="105">
        <f>IF($D30=F$9,F$8*'1 Учебная работа'!$I27,"")</f>
      </c>
      <c r="G30" s="105">
        <f>IF($D30=G$9,G$8*'1 Учебная работа'!$I27,"")</f>
      </c>
      <c r="H30" s="105">
        <f>IF($D30=H$9,H$8*'1 Учебная работа'!$I27,"")</f>
      </c>
      <c r="I30" s="19"/>
      <c r="J30" s="19"/>
      <c r="K30" s="19"/>
      <c r="L30" s="19"/>
      <c r="M30" s="19"/>
      <c r="N30" s="19"/>
      <c r="O30" s="105">
        <f t="shared" si="0"/>
        <v>0</v>
      </c>
      <c r="P30" s="19"/>
    </row>
    <row r="31" spans="1:16" ht="15.75">
      <c r="A31" s="105" t="str">
        <f>IF('1 Учебная работа'!D28&lt;&gt;"",'1 Учебная работа'!D28,"")</f>
        <v>Зачет по модулю "История"</v>
      </c>
      <c r="B31" s="109">
        <f>IF('1 Учебная работа'!B28&lt;&gt;"",'1 Учебная работа'!E28,"")</f>
        <v>2</v>
      </c>
      <c r="C31" s="109" t="str">
        <f>IF('1 Учебная работа'!D28&lt;&gt;"",'1 Учебная работа'!A28&amp;" ("&amp;'1 Учебная работа'!F28&amp;")","")</f>
        <v>38.03.02(209)-21-З (1173)</v>
      </c>
      <c r="D31" s="109" t="str">
        <f>IF('1 Учебная работа'!D28&lt;&gt;"",'1 Учебная работа'!H28,"")</f>
        <v>Зачет</v>
      </c>
      <c r="E31" s="121">
        <f>IF('1 Учебная работа'!D28&lt;&gt;"",'1 Учебная работа'!G28,"")</f>
        <v>3</v>
      </c>
      <c r="F31" s="105">
        <f>IF($D31=F$9,F$8*'1 Учебная работа'!$I28,"")</f>
      </c>
      <c r="G31" s="105">
        <f>IF($D31=G$9,G$8*'1 Учебная работа'!$I28,"")</f>
      </c>
      <c r="H31" s="105">
        <f>IF($D31=H$9,H$8*'1 Учебная работа'!$I28,"")</f>
      </c>
      <c r="I31" s="19"/>
      <c r="J31" s="19"/>
      <c r="K31" s="19"/>
      <c r="L31" s="19"/>
      <c r="M31" s="19"/>
      <c r="N31" s="19"/>
      <c r="O31" s="105">
        <f t="shared" si="0"/>
        <v>0</v>
      </c>
      <c r="P31" s="19"/>
    </row>
    <row r="32" spans="1:16" ht="15.75">
      <c r="A32" s="105" t="str">
        <f>IF('1 Учебная работа'!D29&lt;&gt;"",'1 Учебная работа'!D29,"")</f>
        <v>Зачет по модулю "История"</v>
      </c>
      <c r="B32" s="109">
        <f>IF('1 Учебная работа'!B29&lt;&gt;"",'1 Учебная работа'!E29,"")</f>
        <v>2</v>
      </c>
      <c r="C32" s="109" t="str">
        <f>IF('1 Учебная работа'!D29&lt;&gt;"",'1 Учебная работа'!A29&amp;" ("&amp;'1 Учебная работа'!F29&amp;")","")</f>
        <v>44.03.01(4)-21-З (1154)</v>
      </c>
      <c r="D32" s="109" t="str">
        <f>IF('1 Учебная работа'!D29&lt;&gt;"",'1 Учебная работа'!H29,"")</f>
        <v>Зачет</v>
      </c>
      <c r="E32" s="121">
        <f>IF('1 Учебная работа'!D29&lt;&gt;"",'1 Учебная работа'!G29,"")</f>
        <v>5</v>
      </c>
      <c r="F32" s="105">
        <f>IF($D32=F$9,F$8*'1 Учебная работа'!$I29,"")</f>
      </c>
      <c r="G32" s="105">
        <f>IF($D32=G$9,G$8*'1 Учебная работа'!$I29,"")</f>
      </c>
      <c r="H32" s="105">
        <f>IF($D32=H$9,H$8*'1 Учебная работа'!$I29,"")</f>
      </c>
      <c r="I32" s="19"/>
      <c r="J32" s="19"/>
      <c r="K32" s="19"/>
      <c r="L32" s="19"/>
      <c r="M32" s="19"/>
      <c r="N32" s="19"/>
      <c r="O32" s="105">
        <f t="shared" si="0"/>
        <v>0</v>
      </c>
      <c r="P32" s="19"/>
    </row>
    <row r="33" spans="1:16" ht="15.75">
      <c r="A33" s="105" t="str">
        <f>IF('1 Учебная работа'!D30&lt;&gt;"",'1 Учебная работа'!D30,"")</f>
        <v>Зачет по модулю "История"</v>
      </c>
      <c r="B33" s="109">
        <f>IF('1 Учебная работа'!B30&lt;&gt;"",'1 Учебная работа'!E30,"")</f>
        <v>2</v>
      </c>
      <c r="C33" s="109" t="str">
        <f>IF('1 Учебная работа'!D30&lt;&gt;"",'1 Учебная работа'!A30&amp;" ("&amp;'1 Учебная работа'!F30&amp;")","")</f>
        <v>44.03.01(5)-21-З (1151)</v>
      </c>
      <c r="D33" s="109" t="str">
        <f>IF('1 Учебная работа'!D30&lt;&gt;"",'1 Учебная работа'!H30,"")</f>
        <v>Зачет</v>
      </c>
      <c r="E33" s="121">
        <f>IF('1 Учебная работа'!D30&lt;&gt;"",'1 Учебная работа'!G30,"")</f>
        <v>15</v>
      </c>
      <c r="F33" s="105">
        <f>IF($D33=F$9,F$8*'1 Учебная работа'!$I30,"")</f>
      </c>
      <c r="G33" s="105">
        <f>IF($D33=G$9,G$8*'1 Учебная работа'!$I30,"")</f>
      </c>
      <c r="H33" s="105">
        <f>IF($D33=H$9,H$8*'1 Учебная работа'!$I30,"")</f>
      </c>
      <c r="I33" s="19"/>
      <c r="J33" s="19"/>
      <c r="K33" s="19"/>
      <c r="L33" s="19"/>
      <c r="M33" s="19"/>
      <c r="N33" s="19"/>
      <c r="O33" s="105">
        <f t="shared" si="0"/>
        <v>0</v>
      </c>
      <c r="P33" s="19"/>
    </row>
    <row r="34" spans="1:16" ht="15.75">
      <c r="A34" s="105" t="str">
        <f>IF('1 Учебная работа'!D31&lt;&gt;"",'1 Учебная работа'!D31,"")</f>
        <v>Зачет по модулю "История"</v>
      </c>
      <c r="B34" s="109">
        <f>IF('1 Учебная работа'!B31&lt;&gt;"",'1 Учебная работа'!E31,"")</f>
        <v>2</v>
      </c>
      <c r="C34" s="109" t="str">
        <f>IF('1 Учебная работа'!D31&lt;&gt;"",'1 Учебная работа'!A31&amp;" ("&amp;'1 Учебная работа'!F31&amp;")","")</f>
        <v>38.03.06(212)-21-З (1155)</v>
      </c>
      <c r="D34" s="109" t="str">
        <f>IF('1 Учебная работа'!D31&lt;&gt;"",'1 Учебная работа'!H31,"")</f>
        <v>Зачет</v>
      </c>
      <c r="E34" s="121">
        <f>IF('1 Учебная работа'!D31&lt;&gt;"",'1 Учебная работа'!G31,"")</f>
        <v>5</v>
      </c>
      <c r="F34" s="105">
        <f>IF($D34=F$9,F$8*'1 Учебная работа'!$I31,"")</f>
      </c>
      <c r="G34" s="105">
        <f>IF($D34=G$9,G$8*'1 Учебная работа'!$I31,"")</f>
      </c>
      <c r="H34" s="105">
        <f>IF($D34=H$9,H$8*'1 Учебная работа'!$I31,"")</f>
      </c>
      <c r="I34" s="19"/>
      <c r="J34" s="19"/>
      <c r="K34" s="19"/>
      <c r="L34" s="19"/>
      <c r="M34" s="19"/>
      <c r="N34" s="19"/>
      <c r="O34" s="105">
        <f t="shared" si="0"/>
        <v>0</v>
      </c>
      <c r="P34" s="19"/>
    </row>
    <row r="35" spans="1:16" ht="15.75">
      <c r="A35" s="105" t="str">
        <f>IF('1 Учебная работа'!D32&lt;&gt;"",'1 Учебная работа'!D32,"")</f>
        <v>Зачет по модулю "История"</v>
      </c>
      <c r="B35" s="109">
        <f>IF('1 Учебная работа'!B32&lt;&gt;"",'1 Учебная работа'!E32,"")</f>
        <v>2</v>
      </c>
      <c r="C35" s="109" t="str">
        <f>IF('1 Учебная работа'!D32&lt;&gt;"",'1 Учебная работа'!A32&amp;" ("&amp;'1 Учебная работа'!F32&amp;")","")</f>
        <v>44.03.01(155)-21-О (6102)</v>
      </c>
      <c r="D35" s="109" t="str">
        <f>IF('1 Учебная работа'!D32&lt;&gt;"",'1 Учебная работа'!H32,"")</f>
        <v>Зачет</v>
      </c>
      <c r="E35" s="121">
        <f>IF('1 Учебная работа'!D32&lt;&gt;"",'1 Учебная работа'!G32,"")</f>
        <v>11</v>
      </c>
      <c r="F35" s="105">
        <f>IF($D35=F$9,F$8*'1 Учебная работа'!$I32,"")</f>
      </c>
      <c r="G35" s="105">
        <f>IF($D35=G$9,G$8*'1 Учебная работа'!$I32,"")</f>
      </c>
      <c r="H35" s="105">
        <f>IF($D35=H$9,H$8*'1 Учебная работа'!$I32,"")</f>
      </c>
      <c r="I35" s="19"/>
      <c r="J35" s="19"/>
      <c r="K35" s="19"/>
      <c r="L35" s="19"/>
      <c r="M35" s="19"/>
      <c r="N35" s="19"/>
      <c r="O35" s="105">
        <f t="shared" si="0"/>
        <v>0</v>
      </c>
      <c r="P35" s="19"/>
    </row>
    <row r="36" spans="1:16" ht="15.75">
      <c r="A36" s="105" t="str">
        <f>IF('1 Учебная работа'!D33&lt;&gt;"",'1 Учебная работа'!D33,"")</f>
        <v>Зачет по модулю "История"</v>
      </c>
      <c r="B36" s="109">
        <f>IF('1 Учебная работа'!B33&lt;&gt;"",'1 Учебная работа'!E33,"")</f>
        <v>2</v>
      </c>
      <c r="C36" s="109" t="str">
        <f>IF('1 Учебная работа'!D33&lt;&gt;"",'1 Учебная работа'!A33&amp;" ("&amp;'1 Учебная работа'!F33&amp;")","")</f>
        <v>44.03.02(170)-21-О (6103)</v>
      </c>
      <c r="D36" s="109" t="str">
        <f>IF('1 Учебная работа'!D33&lt;&gt;"",'1 Учебная работа'!H33,"")</f>
        <v>Зачет</v>
      </c>
      <c r="E36" s="121">
        <f>IF('1 Учебная работа'!D33&lt;&gt;"",'1 Учебная работа'!G33,"")</f>
        <v>21</v>
      </c>
      <c r="F36" s="105">
        <f>IF($D36=F$9,F$8*'1 Учебная работа'!$I33,"")</f>
      </c>
      <c r="G36" s="105">
        <f>IF($D36=G$9,G$8*'1 Учебная работа'!$I33,"")</f>
      </c>
      <c r="H36" s="105">
        <f>IF($D36=H$9,H$8*'1 Учебная работа'!$I33,"")</f>
      </c>
      <c r="I36" s="19"/>
      <c r="J36" s="19"/>
      <c r="K36" s="19"/>
      <c r="L36" s="19"/>
      <c r="M36" s="19"/>
      <c r="N36" s="19"/>
      <c r="O36" s="105">
        <f t="shared" si="0"/>
        <v>0</v>
      </c>
      <c r="P36" s="19"/>
    </row>
    <row r="37" spans="1:16" ht="15.75" customHeight="1">
      <c r="A37" s="105" t="str">
        <f>IF('1 Учебная работа'!D34&lt;&gt;"",'1 Учебная работа'!D34,"")</f>
        <v>Зачет по модулю "История"</v>
      </c>
      <c r="B37" s="109">
        <f>IF('1 Учебная работа'!B34&lt;&gt;"",'1 Учебная работа'!E34,"")</f>
        <v>2</v>
      </c>
      <c r="C37" s="109" t="str">
        <f>IF('1 Учебная работа'!D34&lt;&gt;"",'1 Учебная работа'!A34&amp;" ("&amp;'1 Учебная работа'!F34&amp;")","")</f>
        <v>44.03.02(156)-21-О (6114)</v>
      </c>
      <c r="D37" s="109" t="str">
        <f>IF('1 Учебная работа'!D34&lt;&gt;"",'1 Учебная работа'!H34,"")</f>
        <v>Зачет</v>
      </c>
      <c r="E37" s="121">
        <f>IF('1 Учебная работа'!D34&lt;&gt;"",'1 Учебная работа'!G34,"")</f>
        <v>21</v>
      </c>
      <c r="F37" s="105">
        <f>IF($D37=F$9,F$8*'1 Учебная работа'!$I34,"")</f>
      </c>
      <c r="G37" s="105">
        <f>IF($D37=G$9,G$8*'1 Учебная работа'!$I34,"")</f>
      </c>
      <c r="H37" s="105">
        <f>IF($D37=H$9,H$8*'1 Учебная работа'!$I34,"")</f>
      </c>
      <c r="I37" s="108"/>
      <c r="J37" s="108"/>
      <c r="K37" s="108"/>
      <c r="L37" s="108"/>
      <c r="M37" s="108"/>
      <c r="N37" s="108"/>
      <c r="O37" s="105">
        <f t="shared" si="0"/>
        <v>0</v>
      </c>
      <c r="P37" s="106"/>
    </row>
    <row r="38" spans="1:16" ht="16.5" customHeight="1">
      <c r="A38" s="105" t="str">
        <f>IF('1 Учебная работа'!D35&lt;&gt;"",'1 Учебная работа'!D35,"")</f>
        <v>Зачет по модулю "История"</v>
      </c>
      <c r="B38" s="109">
        <f>IF('1 Учебная работа'!B35&lt;&gt;"",'1 Учебная работа'!E35,"")</f>
        <v>2</v>
      </c>
      <c r="C38" s="109" t="str">
        <f>IF('1 Учебная работа'!D35&lt;&gt;"",'1 Учебная работа'!A35&amp;" ("&amp;'1 Учебная работа'!F35&amp;")","")</f>
        <v>13.03.01(48)-21-З (2155)</v>
      </c>
      <c r="D38" s="109" t="str">
        <f>IF('1 Учебная работа'!D35&lt;&gt;"",'1 Учебная работа'!H35,"")</f>
        <v>Зачет</v>
      </c>
      <c r="E38" s="121">
        <f>IF('1 Учебная работа'!D35&lt;&gt;"",'1 Учебная работа'!G35,"")</f>
        <v>10</v>
      </c>
      <c r="F38" s="105">
        <f>IF($D38=F$9,F$8*'1 Учебная работа'!$I35,"")</f>
      </c>
      <c r="G38" s="105">
        <f>IF($D38=G$9,G$8*'1 Учебная работа'!$I35,"")</f>
      </c>
      <c r="H38" s="105">
        <f>IF($D38=H$9,H$8*'1 Учебная работа'!$I35,"")</f>
      </c>
      <c r="I38" s="108"/>
      <c r="J38" s="108"/>
      <c r="K38" s="108"/>
      <c r="L38" s="108"/>
      <c r="M38" s="108"/>
      <c r="N38" s="108"/>
      <c r="O38" s="105">
        <f t="shared" si="0"/>
        <v>0</v>
      </c>
      <c r="P38" s="106"/>
    </row>
    <row r="39" spans="1:16" ht="12.75">
      <c r="A39" s="105" t="str">
        <f>IF('1 Учебная работа'!D36&lt;&gt;"",'1 Учебная работа'!D36,"")</f>
        <v>Зачет по модулю "История"</v>
      </c>
      <c r="B39" s="109">
        <f>IF('1 Учебная работа'!B36&lt;&gt;"",'1 Учебная работа'!E36,"")</f>
        <v>2</v>
      </c>
      <c r="C39" s="109" t="str">
        <f>IF('1 Учебная работа'!D36&lt;&gt;"",'1 Учебная работа'!A36&amp;" ("&amp;'1 Учебная работа'!F36&amp;")","")</f>
        <v>13.03.02(49)-21-З (2151)</v>
      </c>
      <c r="D39" s="109" t="str">
        <f>IF('1 Учебная работа'!D36&lt;&gt;"",'1 Учебная работа'!H36,"")</f>
        <v>Зачет</v>
      </c>
      <c r="E39" s="121">
        <f>IF('1 Учебная работа'!D36&lt;&gt;"",'1 Учебная работа'!G36,"")</f>
        <v>15</v>
      </c>
      <c r="F39" s="105">
        <f>IF($D39=F$9,F$8*'1 Учебная работа'!$I36,"")</f>
      </c>
      <c r="G39" s="105">
        <f>IF($D39=G$9,G$8*'1 Учебная работа'!$I36,"")</f>
      </c>
      <c r="H39" s="105">
        <f>IF($D39=H$9,H$8*'1 Учебная работа'!$I36,"")</f>
      </c>
      <c r="I39" s="105"/>
      <c r="J39" s="105"/>
      <c r="K39" s="105"/>
      <c r="L39" s="105"/>
      <c r="M39" s="105"/>
      <c r="N39" s="105"/>
      <c r="O39" s="105">
        <f t="shared" si="0"/>
        <v>0</v>
      </c>
      <c r="P39" s="105"/>
    </row>
    <row r="40" spans="1:16" ht="12.75">
      <c r="A40" s="105" t="str">
        <f>IF('1 Учебная работа'!D37&lt;&gt;"",'1 Учебная работа'!D37,"")</f>
        <v>Зачет по модулю "История"</v>
      </c>
      <c r="B40" s="109">
        <f>IF('1 Учебная работа'!B37&lt;&gt;"",'1 Учебная работа'!E37,"")</f>
        <v>2</v>
      </c>
      <c r="C40" s="109" t="str">
        <f>IF('1 Учебная работа'!D37&lt;&gt;"",'1 Учебная работа'!A37&amp;" ("&amp;'1 Учебная работа'!F37&amp;")","")</f>
        <v>13.03.02(222)-21-З (2158)</v>
      </c>
      <c r="D40" s="109" t="str">
        <f>IF('1 Учебная работа'!D37&lt;&gt;"",'1 Учебная работа'!H37,"")</f>
        <v>Зачет</v>
      </c>
      <c r="E40" s="121">
        <f>IF('1 Учебная работа'!D37&lt;&gt;"",'1 Учебная работа'!G37,"")</f>
        <v>15</v>
      </c>
      <c r="F40" s="105">
        <f>IF($D40=F$9,F$8*'1 Учебная работа'!$I37,"")</f>
      </c>
      <c r="G40" s="105">
        <f>IF($D40=G$9,G$8*'1 Учебная работа'!$I37,"")</f>
      </c>
      <c r="H40" s="105">
        <f>IF($D40=H$9,H$8*'1 Учебная работа'!$I37,"")</f>
      </c>
      <c r="I40" s="105"/>
      <c r="J40" s="105"/>
      <c r="K40" s="105"/>
      <c r="L40" s="105"/>
      <c r="M40" s="105"/>
      <c r="N40" s="105"/>
      <c r="O40" s="105">
        <f t="shared" si="0"/>
        <v>0</v>
      </c>
      <c r="P40" s="105"/>
    </row>
    <row r="41" spans="1:16" ht="12.75">
      <c r="A41" s="105" t="str">
        <f>IF('1 Учебная работа'!D38&lt;&gt;"",'1 Учебная работа'!D38,"")</f>
        <v>Историческое краеведение в современной школе</v>
      </c>
      <c r="B41" s="109">
        <f>IF('1 Учебная работа'!B38&lt;&gt;"",'1 Учебная работа'!E38,"")</f>
        <v>2</v>
      </c>
      <c r="C41" s="109" t="str">
        <f>IF('1 Учебная работа'!D38&lt;&gt;"",'1 Учебная работа'!A38&amp;" ("&amp;'1 Учебная работа'!F38&amp;")","")</f>
        <v>44.03.01(4)-21-З (1154)</v>
      </c>
      <c r="D41" s="109" t="str">
        <f>IF('1 Учебная работа'!D38&lt;&gt;"",'1 Учебная работа'!H38,"")</f>
        <v>Экзамен</v>
      </c>
      <c r="E41" s="121">
        <f>IF('1 Учебная работа'!D38&lt;&gt;"",'1 Учебная работа'!G38,"")</f>
        <v>5</v>
      </c>
      <c r="F41" s="105">
        <f>IF($D41=F$9,F$8*'1 Учебная работа'!$I38,"")</f>
      </c>
      <c r="G41" s="105">
        <f>IF($D41=G$9,G$8*'1 Учебная работа'!$I38,"")</f>
      </c>
      <c r="H41" s="105">
        <f>IF($D41=H$9,H$8*'1 Учебная работа'!$I38,"")</f>
      </c>
      <c r="I41" s="105"/>
      <c r="J41" s="105"/>
      <c r="K41" s="105"/>
      <c r="L41" s="105"/>
      <c r="M41" s="105"/>
      <c r="N41" s="105"/>
      <c r="O41" s="105">
        <f t="shared" si="0"/>
        <v>0</v>
      </c>
      <c r="P41" s="105"/>
    </row>
    <row r="42" spans="1:16" ht="23.25" customHeight="1">
      <c r="A42" s="105" t="str">
        <f>IF('1 Учебная работа'!D39&lt;&gt;"",'1 Учебная работа'!D39,"")</f>
        <v>История России</v>
      </c>
      <c r="B42" s="109">
        <f>IF('1 Учебная работа'!B39&lt;&gt;"",'1 Учебная работа'!E39,"")</f>
        <v>2</v>
      </c>
      <c r="C42" s="109" t="str">
        <f>IF('1 Учебная работа'!D39&lt;&gt;"",'1 Учебная работа'!A39&amp;" ("&amp;'1 Учебная работа'!F39&amp;")","")</f>
        <v>44.03.01(3)-21-О, 44.03.01(4)-21-О, 44.03.01(5)-21-О, 44.03.01(155)-21-О, 44.03.02(156)-21-О, 44.03.02(170)-21-О (1103, 1104, 1105, 6102, 6103, 6114)</v>
      </c>
      <c r="D42" s="109" t="str">
        <f>IF('1 Учебная работа'!D39&lt;&gt;"",'1 Учебная работа'!H39,"")</f>
        <v>Лекции</v>
      </c>
      <c r="E42" s="121">
        <f>IF('1 Учебная работа'!D39&lt;&gt;"",'1 Учебная работа'!G39,"")</f>
        <v>104</v>
      </c>
      <c r="F42" s="105">
        <f>IF($D42=F$9,F$8*'1 Учебная работа'!$I39,"")</f>
        <v>8</v>
      </c>
      <c r="G42" s="105">
        <f>IF($D42=G$9,G$8*'1 Учебная работа'!$I39,"")</f>
      </c>
      <c r="H42" s="105">
        <f>IF($D42=H$9,H$8*'1 Учебная работа'!$I39,"")</f>
      </c>
      <c r="I42" s="109"/>
      <c r="J42" s="109"/>
      <c r="K42" s="109"/>
      <c r="L42" s="109"/>
      <c r="M42" s="109"/>
      <c r="N42" s="109"/>
      <c r="O42" s="105">
        <f t="shared" si="0"/>
        <v>8</v>
      </c>
      <c r="P42" s="109"/>
    </row>
    <row r="43" spans="1:16" ht="38.25">
      <c r="A43" s="105" t="str">
        <f>IF('1 Учебная работа'!D40&lt;&gt;"",'1 Учебная работа'!D40,"")</f>
        <v>Источниковедение</v>
      </c>
      <c r="B43" s="109">
        <f>IF('1 Учебная работа'!B40&lt;&gt;"",'1 Учебная работа'!E40,"")</f>
        <v>2</v>
      </c>
      <c r="C43" s="109" t="str">
        <f>IF('1 Учебная работа'!D40&lt;&gt;"",'1 Учебная работа'!A40&amp;" ("&amp;'1 Учебная работа'!F40&amp;")","")</f>
        <v>46.03.01(18)-21-О (1110)</v>
      </c>
      <c r="D43" s="109" t="str">
        <f>IF('1 Учебная работа'!D40&lt;&gt;"",'1 Учебная работа'!H40,"")</f>
        <v>СР под руководством преподавателя</v>
      </c>
      <c r="E43" s="121">
        <f>IF('1 Учебная работа'!D40&lt;&gt;"",'1 Учебная работа'!G40,"")</f>
        <v>20</v>
      </c>
      <c r="F43" s="105">
        <f>IF($D43=F$9,F$8*'1 Учебная работа'!$I40,"")</f>
      </c>
      <c r="G43" s="105">
        <f>IF($D43=G$9,G$8*'1 Учебная работа'!$I40,"")</f>
      </c>
      <c r="H43" s="105">
        <f>IF($D43=H$9,H$8*'1 Учебная работа'!$I40,"")</f>
      </c>
      <c r="I43" s="105"/>
      <c r="J43" s="105"/>
      <c r="K43" s="105"/>
      <c r="L43" s="105"/>
      <c r="M43" s="105"/>
      <c r="N43" s="105"/>
      <c r="O43" s="105">
        <f t="shared" si="0"/>
        <v>0</v>
      </c>
      <c r="P43" s="105"/>
    </row>
    <row r="44" spans="1:16" ht="12.75">
      <c r="A44" s="105" t="str">
        <f>IF('1 Учебная работа'!D41&lt;&gt;"",'1 Учебная работа'!D41,"")</f>
        <v>Источниковедение</v>
      </c>
      <c r="B44" s="109">
        <f>IF('1 Учебная работа'!B41&lt;&gt;"",'1 Учебная работа'!E41,"")</f>
        <v>2</v>
      </c>
      <c r="C44" s="109" t="str">
        <f>IF('1 Учебная работа'!D41&lt;&gt;"",'1 Учебная работа'!A41&amp;" ("&amp;'1 Учебная работа'!F41&amp;")","")</f>
        <v>46.03.01(18)-21-О (1110)</v>
      </c>
      <c r="D44" s="109" t="str">
        <f>IF('1 Учебная работа'!D41&lt;&gt;"",'1 Учебная работа'!H41,"")</f>
        <v>Экзамен</v>
      </c>
      <c r="E44" s="121">
        <f>IF('1 Учебная работа'!D41&lt;&gt;"",'1 Учебная работа'!G41,"")</f>
        <v>5</v>
      </c>
      <c r="F44" s="105">
        <f>IF($D44=F$9,F$8*'1 Учебная работа'!$I41,"")</f>
      </c>
      <c r="G44" s="105">
        <f>IF($D44=G$9,G$8*'1 Учебная работа'!$I41,"")</f>
      </c>
      <c r="H44" s="105">
        <f>IF($D44=H$9,H$8*'1 Учебная работа'!$I41,"")</f>
      </c>
      <c r="I44" s="105"/>
      <c r="J44" s="105"/>
      <c r="K44" s="105"/>
      <c r="L44" s="105"/>
      <c r="M44" s="105"/>
      <c r="N44" s="105"/>
      <c r="O44" s="105">
        <f t="shared" si="0"/>
        <v>0</v>
      </c>
      <c r="P44" s="105"/>
    </row>
    <row r="45" spans="1:16" ht="12.75">
      <c r="A45" s="105" t="str">
        <f>IF('1 Учебная работа'!D42&lt;&gt;"",'1 Учебная работа'!D42,"")</f>
        <v>Источниковедение</v>
      </c>
      <c r="B45" s="109">
        <f>IF('1 Учебная работа'!B42&lt;&gt;"",'1 Учебная работа'!E42,"")</f>
        <v>2</v>
      </c>
      <c r="C45" s="109" t="str">
        <f>IF('1 Учебная работа'!D42&lt;&gt;"",'1 Учебная работа'!A42&amp;" ("&amp;'1 Учебная работа'!F42&amp;")","")</f>
        <v>46.03.01(18)-21-О (1110)</v>
      </c>
      <c r="D45" s="109" t="str">
        <f>IF('1 Учебная работа'!D42&lt;&gt;"",'1 Учебная работа'!H42,"")</f>
        <v>Практические</v>
      </c>
      <c r="E45" s="121">
        <f>IF('1 Учебная работа'!D42&lt;&gt;"",'1 Учебная работа'!G42,"")</f>
        <v>20</v>
      </c>
      <c r="F45" s="105">
        <f>IF($D45=F$9,F$8*'1 Учебная работа'!$I42,"")</f>
      </c>
      <c r="G45" s="105">
        <f>IF($D45=G$9,G$8*'1 Учебная работа'!$I42,"")</f>
        <v>4.5</v>
      </c>
      <c r="H45" s="105">
        <f>IF($D45=H$9,H$8*'1 Учебная работа'!$I42,"")</f>
      </c>
      <c r="I45" s="105"/>
      <c r="J45" s="105"/>
      <c r="K45" s="105"/>
      <c r="L45" s="105"/>
      <c r="M45" s="105"/>
      <c r="N45" s="105"/>
      <c r="O45" s="105">
        <f t="shared" si="0"/>
        <v>4.5</v>
      </c>
      <c r="P45" s="105"/>
    </row>
    <row r="46" spans="1:16" ht="12.75">
      <c r="A46" s="105" t="str">
        <f>IF('1 Учебная работа'!D43&lt;&gt;"",'1 Учебная работа'!D43,"")</f>
        <v>Дискуссионные проблемы отечественной истории ХХ в.</v>
      </c>
      <c r="B46" s="109">
        <f>IF('1 Учебная работа'!B43&lt;&gt;"",'1 Учебная работа'!E43,"")</f>
        <v>3</v>
      </c>
      <c r="C46" s="109" t="str">
        <f>IF('1 Учебная работа'!D43&lt;&gt;"",'1 Учебная работа'!A43&amp;" ("&amp;'1 Учебная работа'!F43&amp;")","")</f>
        <v>44.04.01(9)-20-О (1025)</v>
      </c>
      <c r="D46" s="109" t="str">
        <f>IF('1 Учебная работа'!D43&lt;&gt;"",'1 Учебная работа'!H43,"")</f>
        <v>Лекции</v>
      </c>
      <c r="E46" s="121">
        <f>IF('1 Учебная работа'!D43&lt;&gt;"",'1 Учебная работа'!G43,"")</f>
        <v>4</v>
      </c>
      <c r="F46" s="105">
        <f>IF($D46=F$9,F$8*'1 Учебная работа'!$I43,"")</f>
        <v>2</v>
      </c>
      <c r="G46" s="105">
        <f>IF($D46=G$9,G$8*'1 Учебная работа'!$I43,"")</f>
      </c>
      <c r="H46" s="105">
        <f>IF($D46=H$9,H$8*'1 Учебная работа'!$I43,"")</f>
      </c>
      <c r="I46" s="105"/>
      <c r="J46" s="105"/>
      <c r="K46" s="105"/>
      <c r="L46" s="105"/>
      <c r="M46" s="105"/>
      <c r="N46" s="105"/>
      <c r="O46" s="105">
        <f t="shared" si="0"/>
        <v>2</v>
      </c>
      <c r="P46" s="105"/>
    </row>
    <row r="47" spans="1:16" ht="12.75">
      <c r="A47" s="105" t="str">
        <f>IF('1 Учебная работа'!D44&lt;&gt;"",'1 Учебная работа'!D44,"")</f>
        <v>Дискуссионные проблемы отечественной истории ХХ в.</v>
      </c>
      <c r="B47" s="109">
        <f>IF('1 Учебная работа'!B44&lt;&gt;"",'1 Учебная работа'!E44,"")</f>
        <v>3</v>
      </c>
      <c r="C47" s="109" t="str">
        <f>IF('1 Учебная работа'!D44&lt;&gt;"",'1 Учебная работа'!A44&amp;" ("&amp;'1 Учебная работа'!F44&amp;")","")</f>
        <v>44.04.01(9)-20-О (1025)</v>
      </c>
      <c r="D47" s="109" t="str">
        <f>IF('1 Учебная работа'!D44&lt;&gt;"",'1 Учебная работа'!H44,"")</f>
        <v>Практические</v>
      </c>
      <c r="E47" s="121">
        <f>IF('1 Учебная работа'!D44&lt;&gt;"",'1 Учебная работа'!G44,"")</f>
        <v>4</v>
      </c>
      <c r="F47" s="105">
        <f>IF($D47=F$9,F$8*'1 Учебная работа'!$I44,"")</f>
      </c>
      <c r="G47" s="105">
        <f>IF($D47=G$9,G$8*'1 Учебная работа'!$I44,"")</f>
        <v>4</v>
      </c>
      <c r="H47" s="105">
        <f>IF($D47=H$9,H$8*'1 Учебная работа'!$I44,"")</f>
      </c>
      <c r="I47" s="105"/>
      <c r="J47" s="105"/>
      <c r="K47" s="105"/>
      <c r="L47" s="105"/>
      <c r="M47" s="105"/>
      <c r="N47" s="105"/>
      <c r="O47" s="105">
        <f t="shared" si="0"/>
        <v>4</v>
      </c>
      <c r="P47" s="105"/>
    </row>
    <row r="48" spans="1:16" ht="12.75">
      <c r="A48" s="105" t="str">
        <f>IF('1 Учебная работа'!D45&lt;&gt;"",'1 Учебная работа'!D45,"")</f>
        <v>Историография и источниковедение отечественной истории</v>
      </c>
      <c r="B48" s="109">
        <f>IF('1 Учебная работа'!B45&lt;&gt;"",'1 Учебная работа'!E45,"")</f>
        <v>3</v>
      </c>
      <c r="C48" s="109" t="str">
        <f>IF('1 Учебная работа'!D45&lt;&gt;"",'1 Учебная работа'!A45&amp;" ("&amp;'1 Учебная работа'!F45&amp;")","")</f>
        <v>44.04.01(9)-20-О (1025)</v>
      </c>
      <c r="D48" s="109" t="str">
        <f>IF('1 Учебная работа'!D45&lt;&gt;"",'1 Учебная работа'!H45,"")</f>
        <v>Практические</v>
      </c>
      <c r="E48" s="121">
        <f>IF('1 Учебная работа'!D45&lt;&gt;"",'1 Учебная работа'!G45,"")</f>
        <v>4</v>
      </c>
      <c r="F48" s="105">
        <f>IF($D48=F$9,F$8*'1 Учебная работа'!$I45,"")</f>
      </c>
      <c r="G48" s="105">
        <f>IF($D48=G$9,G$8*'1 Учебная работа'!$I45,"")</f>
        <v>4</v>
      </c>
      <c r="H48" s="105">
        <f>IF($D48=H$9,H$8*'1 Учебная работа'!$I45,"")</f>
      </c>
      <c r="I48" s="105"/>
      <c r="J48" s="105"/>
      <c r="K48" s="105"/>
      <c r="L48" s="105"/>
      <c r="M48" s="105"/>
      <c r="N48" s="105"/>
      <c r="O48" s="105">
        <f t="shared" si="0"/>
        <v>4</v>
      </c>
      <c r="P48" s="105"/>
    </row>
    <row r="49" spans="1:16" ht="12.75">
      <c r="A49" s="105" t="str">
        <f>IF('1 Учебная работа'!D46&lt;&gt;"",'1 Учебная работа'!D46,"")</f>
        <v>Историография и источниковедение отечественной истории</v>
      </c>
      <c r="B49" s="109">
        <f>IF('1 Учебная работа'!B46&lt;&gt;"",'1 Учебная работа'!E46,"")</f>
        <v>3</v>
      </c>
      <c r="C49" s="109" t="str">
        <f>IF('1 Учебная работа'!D46&lt;&gt;"",'1 Учебная работа'!A46&amp;" ("&amp;'1 Учебная работа'!F46&amp;")","")</f>
        <v>44.04.01(9)-20-О (1025)</v>
      </c>
      <c r="D49" s="109" t="str">
        <f>IF('1 Учебная работа'!D46&lt;&gt;"",'1 Учебная работа'!H46,"")</f>
        <v>Лекции</v>
      </c>
      <c r="E49" s="121">
        <f>IF('1 Учебная работа'!D46&lt;&gt;"",'1 Учебная работа'!G46,"")</f>
        <v>4</v>
      </c>
      <c r="F49" s="105">
        <f>IF($D49=F$9,F$8*'1 Учебная работа'!$I46,"")</f>
        <v>2</v>
      </c>
      <c r="G49" s="105">
        <f>IF($D49=G$9,G$8*'1 Учебная работа'!$I46,"")</f>
      </c>
      <c r="H49" s="105">
        <f>IF($D49=H$9,H$8*'1 Учебная работа'!$I46,"")</f>
      </c>
      <c r="I49" s="105"/>
      <c r="J49" s="105"/>
      <c r="K49" s="105"/>
      <c r="L49" s="105"/>
      <c r="M49" s="105"/>
      <c r="N49" s="105"/>
      <c r="O49" s="105">
        <f t="shared" si="0"/>
        <v>2</v>
      </c>
      <c r="P49" s="105"/>
    </row>
    <row r="50" spans="1:16" ht="12.75">
      <c r="A50" s="105" t="str">
        <f>IF('1 Учебная работа'!D47&lt;&gt;"",'1 Учебная работа'!D47,"")</f>
        <v>История Гражданской войны 1917-1922 г.</v>
      </c>
      <c r="B50" s="109">
        <f>IF('1 Учебная работа'!B47&lt;&gt;"",'1 Учебная работа'!E47,"")</f>
        <v>3</v>
      </c>
      <c r="C50" s="109" t="str">
        <f>IF('1 Учебная работа'!D47&lt;&gt;"",'1 Учебная работа'!A47&amp;" ("&amp;'1 Учебная работа'!F47&amp;")","")</f>
        <v>44.04.01(9)-20-О (1025)</v>
      </c>
      <c r="D50" s="109" t="str">
        <f>IF('1 Учебная работа'!D47&lt;&gt;"",'1 Учебная работа'!H47,"")</f>
        <v>Зачет</v>
      </c>
      <c r="E50" s="121">
        <f>IF('1 Учебная работа'!D47&lt;&gt;"",'1 Учебная работа'!G47,"")</f>
        <v>4</v>
      </c>
      <c r="F50" s="105">
        <f>IF($D50=F$9,F$8*'1 Учебная работа'!$I47,"")</f>
      </c>
      <c r="G50" s="105">
        <f>IF($D50=G$9,G$8*'1 Учебная работа'!$I47,"")</f>
      </c>
      <c r="H50" s="105">
        <f>IF($D50=H$9,H$8*'1 Учебная работа'!$I47,"")</f>
      </c>
      <c r="I50" s="105"/>
      <c r="J50" s="105"/>
      <c r="K50" s="105"/>
      <c r="L50" s="105"/>
      <c r="M50" s="105"/>
      <c r="N50" s="105"/>
      <c r="O50" s="105">
        <f t="shared" si="0"/>
        <v>0</v>
      </c>
      <c r="P50" s="105"/>
    </row>
    <row r="51" spans="1:16" ht="12.75">
      <c r="A51" s="105" t="str">
        <f>IF('1 Учебная работа'!D48&lt;&gt;"",'1 Учебная работа'!D48,"")</f>
        <v>История Гражданской войны 1917-1922 г.</v>
      </c>
      <c r="B51" s="109">
        <f>IF('1 Учебная работа'!B48&lt;&gt;"",'1 Учебная работа'!E48,"")</f>
        <v>3</v>
      </c>
      <c r="C51" s="109" t="str">
        <f>IF('1 Учебная работа'!D48&lt;&gt;"",'1 Учебная работа'!A48&amp;" ("&amp;'1 Учебная работа'!F48&amp;")","")</f>
        <v>44.04.01(9)-20-О (1025)</v>
      </c>
      <c r="D51" s="109" t="str">
        <f>IF('1 Учебная работа'!D48&lt;&gt;"",'1 Учебная работа'!H48,"")</f>
        <v>Практические</v>
      </c>
      <c r="E51" s="121">
        <f>IF('1 Учебная работа'!D48&lt;&gt;"",'1 Учебная работа'!G48,"")</f>
        <v>4</v>
      </c>
      <c r="F51" s="105">
        <f>IF($D51=F$9,F$8*'1 Учебная работа'!$I48,"")</f>
      </c>
      <c r="G51" s="105">
        <f>IF($D51=G$9,G$8*'1 Учебная работа'!$I48,"")</f>
        <v>4</v>
      </c>
      <c r="H51" s="105">
        <f>IF($D51=H$9,H$8*'1 Учебная работа'!$I48,"")</f>
      </c>
      <c r="I51" s="105"/>
      <c r="J51" s="105"/>
      <c r="K51" s="105"/>
      <c r="L51" s="105"/>
      <c r="M51" s="105"/>
      <c r="N51" s="105"/>
      <c r="O51" s="105">
        <f t="shared" si="0"/>
        <v>4</v>
      </c>
      <c r="P51" s="105"/>
    </row>
    <row r="52" spans="1:16" ht="12.75">
      <c r="A52" s="105" t="str">
        <f>IF('1 Учебная работа'!D49&lt;&gt;"",'1 Учебная работа'!D49,"")</f>
        <v>История Гражданской войны 1917-1922 г.</v>
      </c>
      <c r="B52" s="109">
        <f>IF('1 Учебная работа'!B49&lt;&gt;"",'1 Учебная работа'!E49,"")</f>
        <v>3</v>
      </c>
      <c r="C52" s="109" t="str">
        <f>IF('1 Учебная работа'!D49&lt;&gt;"",'1 Учебная работа'!A49&amp;" ("&amp;'1 Учебная работа'!F49&amp;")","")</f>
        <v>44.04.01(9)-20-О (1025)</v>
      </c>
      <c r="D52" s="109" t="str">
        <f>IF('1 Учебная работа'!D49&lt;&gt;"",'1 Учебная работа'!H49,"")</f>
        <v>Лекции</v>
      </c>
      <c r="E52" s="121">
        <f>IF('1 Учебная работа'!D49&lt;&gt;"",'1 Учебная работа'!G49,"")</f>
        <v>4</v>
      </c>
      <c r="F52" s="105">
        <f>IF($D52=F$9,F$8*'1 Учебная работа'!$I49,"")</f>
        <v>2</v>
      </c>
      <c r="G52" s="105">
        <f>IF($D52=G$9,G$8*'1 Учебная работа'!$I49,"")</f>
      </c>
      <c r="H52" s="105">
        <f>IF($D52=H$9,H$8*'1 Учебная работа'!$I49,"")</f>
      </c>
      <c r="I52" s="105"/>
      <c r="J52" s="105"/>
      <c r="K52" s="105"/>
      <c r="L52" s="105"/>
      <c r="M52" s="105"/>
      <c r="N52" s="105"/>
      <c r="O52" s="105">
        <f t="shared" si="0"/>
        <v>2</v>
      </c>
      <c r="P52" s="105"/>
    </row>
    <row r="53" spans="1:16" ht="12.75">
      <c r="A53" s="105" t="str">
        <f>IF('1 Учебная работа'!D50&lt;&gt;"",'1 Учебная работа'!D50,"")</f>
        <v>История России новейшего периода</v>
      </c>
      <c r="B53" s="109">
        <f>IF('1 Учебная работа'!B50&lt;&gt;"",'1 Учебная работа'!E50,"")</f>
        <v>3</v>
      </c>
      <c r="C53" s="109" t="str">
        <f>IF('1 Учебная работа'!D50&lt;&gt;"",'1 Учебная работа'!A50&amp;" ("&amp;'1 Учебная работа'!F50&amp;")","")</f>
        <v>44.03.01(4)-20-З (1054)</v>
      </c>
      <c r="D53" s="109" t="str">
        <f>IF('1 Учебная работа'!D50&lt;&gt;"",'1 Учебная работа'!H50,"")</f>
        <v>Лекции</v>
      </c>
      <c r="E53" s="121">
        <f>IF('1 Учебная работа'!D50&lt;&gt;"",'1 Учебная работа'!G50,"")</f>
        <v>3</v>
      </c>
      <c r="F53" s="105">
        <f>IF($D53=F$9,F$8*'1 Учебная работа'!$I50,"")</f>
        <v>4</v>
      </c>
      <c r="G53" s="105">
        <f>IF($D53=G$9,G$8*'1 Учебная работа'!$I50,"")</f>
      </c>
      <c r="H53" s="105">
        <f>IF($D53=H$9,H$8*'1 Учебная работа'!$I50,"")</f>
      </c>
      <c r="I53" s="105"/>
      <c r="J53" s="105"/>
      <c r="K53" s="105"/>
      <c r="L53" s="105"/>
      <c r="M53" s="105"/>
      <c r="N53" s="105"/>
      <c r="O53" s="105">
        <f t="shared" si="0"/>
        <v>4</v>
      </c>
      <c r="P53" s="105"/>
    </row>
    <row r="54" spans="1:16" ht="12.75">
      <c r="A54" s="105" t="str">
        <f>IF('1 Учебная работа'!D51&lt;&gt;"",'1 Учебная работа'!D51,"")</f>
        <v>Дискуссионные проблемы отечественной истории ХХ в.</v>
      </c>
      <c r="B54" s="109">
        <f>IF('1 Учебная работа'!B51&lt;&gt;"",'1 Учебная работа'!E51,"")</f>
        <v>4</v>
      </c>
      <c r="C54" s="109" t="str">
        <f>IF('1 Учебная работа'!D51&lt;&gt;"",'1 Учебная работа'!A51&amp;" ("&amp;'1 Учебная работа'!F51&amp;")","")</f>
        <v>44.04.01(9)-20-О (1025)</v>
      </c>
      <c r="D54" s="109" t="str">
        <f>IF('1 Учебная работа'!D51&lt;&gt;"",'1 Учебная работа'!H51,"")</f>
        <v>Экзамен</v>
      </c>
      <c r="E54" s="121">
        <f>IF('1 Учебная работа'!D51&lt;&gt;"",'1 Учебная работа'!G51,"")</f>
        <v>4</v>
      </c>
      <c r="F54" s="105">
        <f>IF($D54=F$9,F$8*'1 Учебная работа'!$I51,"")</f>
      </c>
      <c r="G54" s="105">
        <f>IF($D54=G$9,G$8*'1 Учебная работа'!$I51,"")</f>
      </c>
      <c r="H54" s="105">
        <f>IF($D54=H$9,H$8*'1 Учебная работа'!$I51,"")</f>
      </c>
      <c r="I54" s="105"/>
      <c r="J54" s="105"/>
      <c r="K54" s="105"/>
      <c r="L54" s="105"/>
      <c r="M54" s="105"/>
      <c r="N54" s="105"/>
      <c r="O54" s="105">
        <f t="shared" si="0"/>
        <v>0</v>
      </c>
      <c r="P54" s="105"/>
    </row>
    <row r="55" spans="1:16" ht="12.75">
      <c r="A55" s="105" t="str">
        <f>IF('1 Учебная работа'!D52&lt;&gt;"",'1 Учебная работа'!D52,"")</f>
        <v>Дискуссионные проблемы отечественной истории ХХ в.</v>
      </c>
      <c r="B55" s="109">
        <f>IF('1 Учебная работа'!B52&lt;&gt;"",'1 Учебная работа'!E52,"")</f>
        <v>4</v>
      </c>
      <c r="C55" s="109" t="str">
        <f>IF('1 Учебная работа'!D52&lt;&gt;"",'1 Учебная работа'!A52&amp;" ("&amp;'1 Учебная работа'!F52&amp;")","")</f>
        <v>44.04.01(9)-20-О (1025)</v>
      </c>
      <c r="D55" s="109" t="str">
        <f>IF('1 Учебная работа'!D52&lt;&gt;"",'1 Учебная работа'!H52,"")</f>
        <v>Практические</v>
      </c>
      <c r="E55" s="121">
        <f>IF('1 Учебная работа'!D52&lt;&gt;"",'1 Учебная работа'!G52,"")</f>
        <v>4</v>
      </c>
      <c r="F55" s="105">
        <f>IF($D55=F$9,F$8*'1 Учебная работа'!$I52,"")</f>
      </c>
      <c r="G55" s="105">
        <f>IF($D55=G$9,G$8*'1 Учебная работа'!$I52,"")</f>
        <v>4</v>
      </c>
      <c r="H55" s="105">
        <f>IF($D55=H$9,H$8*'1 Учебная работа'!$I52,"")</f>
      </c>
      <c r="I55" s="105"/>
      <c r="J55" s="105"/>
      <c r="K55" s="105"/>
      <c r="L55" s="105"/>
      <c r="M55" s="105"/>
      <c r="N55" s="105"/>
      <c r="O55" s="105">
        <f t="shared" si="0"/>
        <v>4</v>
      </c>
      <c r="P55" s="105"/>
    </row>
    <row r="56" spans="1:16" ht="12.75">
      <c r="A56" s="105" t="str">
        <f>IF('1 Учебная работа'!D53&lt;&gt;"",'1 Учебная работа'!D53,"")</f>
        <v>Дискуссионные проблемы отечественной истории ХХ в.</v>
      </c>
      <c r="B56" s="109">
        <f>IF('1 Учебная работа'!B53&lt;&gt;"",'1 Учебная работа'!E53,"")</f>
        <v>4</v>
      </c>
      <c r="C56" s="109" t="str">
        <f>IF('1 Учебная работа'!D53&lt;&gt;"",'1 Учебная работа'!A53&amp;" ("&amp;'1 Учебная работа'!F53&amp;")","")</f>
        <v>44.04.01(9)-20-О (1025)</v>
      </c>
      <c r="D56" s="109" t="str">
        <f>IF('1 Учебная работа'!D53&lt;&gt;"",'1 Учебная работа'!H53,"")</f>
        <v>Лекции</v>
      </c>
      <c r="E56" s="121">
        <f>IF('1 Учебная работа'!D53&lt;&gt;"",'1 Учебная работа'!G53,"")</f>
        <v>4</v>
      </c>
      <c r="F56" s="105">
        <f>IF($D56=F$9,F$8*'1 Учебная работа'!$I53,"")</f>
        <v>2</v>
      </c>
      <c r="G56" s="105">
        <f>IF($D56=G$9,G$8*'1 Учебная работа'!$I53,"")</f>
      </c>
      <c r="H56" s="105">
        <f>IF($D56=H$9,H$8*'1 Учебная работа'!$I53,"")</f>
      </c>
      <c r="I56" s="105"/>
      <c r="J56" s="105"/>
      <c r="K56" s="105"/>
      <c r="L56" s="105"/>
      <c r="M56" s="105"/>
      <c r="N56" s="105"/>
      <c r="O56" s="105">
        <f t="shared" si="0"/>
        <v>2</v>
      </c>
      <c r="P56" s="105"/>
    </row>
    <row r="57" spans="1:16" ht="12.75">
      <c r="A57" s="105" t="str">
        <f>IF('1 Учебная работа'!D54&lt;&gt;"",'1 Учебная работа'!D54,"")</f>
        <v>Историография и источниковедение отечественной истории</v>
      </c>
      <c r="B57" s="109">
        <f>IF('1 Учебная работа'!B54&lt;&gt;"",'1 Учебная работа'!E54,"")</f>
        <v>4</v>
      </c>
      <c r="C57" s="109" t="str">
        <f>IF('1 Учебная работа'!D54&lt;&gt;"",'1 Учебная работа'!A54&amp;" ("&amp;'1 Учебная работа'!F54&amp;")","")</f>
        <v>44.04.01(9)-20-О (1025)</v>
      </c>
      <c r="D57" s="109" t="str">
        <f>IF('1 Учебная работа'!D54&lt;&gt;"",'1 Учебная работа'!H54,"")</f>
        <v>Экзамен</v>
      </c>
      <c r="E57" s="121">
        <f>IF('1 Учебная работа'!D54&lt;&gt;"",'1 Учебная работа'!G54,"")</f>
        <v>4</v>
      </c>
      <c r="F57" s="105">
        <f>IF($D57=F$9,F$8*'1 Учебная работа'!$I54,"")</f>
      </c>
      <c r="G57" s="105">
        <f>IF($D57=G$9,G$8*'1 Учебная работа'!$I54,"")</f>
      </c>
      <c r="H57" s="105">
        <f>IF($D57=H$9,H$8*'1 Учебная работа'!$I54,"")</f>
      </c>
      <c r="I57" s="105"/>
      <c r="J57" s="105"/>
      <c r="K57" s="105"/>
      <c r="L57" s="105"/>
      <c r="M57" s="105"/>
      <c r="N57" s="105"/>
      <c r="O57" s="105">
        <f t="shared" si="0"/>
        <v>0</v>
      </c>
      <c r="P57" s="105"/>
    </row>
    <row r="58" spans="1:16" ht="12.75">
      <c r="A58" s="105" t="str">
        <f>IF('1 Учебная работа'!D55&lt;&gt;"",'1 Учебная работа'!D55,"")</f>
        <v>Историография и источниковедение отечественной истории</v>
      </c>
      <c r="B58" s="109">
        <f>IF('1 Учебная работа'!B55&lt;&gt;"",'1 Учебная работа'!E55,"")</f>
        <v>4</v>
      </c>
      <c r="C58" s="109" t="str">
        <f>IF('1 Учебная работа'!D55&lt;&gt;"",'1 Учебная работа'!A55&amp;" ("&amp;'1 Учебная работа'!F55&amp;")","")</f>
        <v>44.04.01(9)-20-О (1025)</v>
      </c>
      <c r="D58" s="109" t="str">
        <f>IF('1 Учебная работа'!D55&lt;&gt;"",'1 Учебная работа'!H55,"")</f>
        <v>Лекции</v>
      </c>
      <c r="E58" s="121">
        <f>IF('1 Учебная работа'!D55&lt;&gt;"",'1 Учебная работа'!G55,"")</f>
        <v>4</v>
      </c>
      <c r="F58" s="105">
        <f>IF($D58=F$9,F$8*'1 Учебная работа'!$I55,"")</f>
        <v>2</v>
      </c>
      <c r="G58" s="105">
        <f>IF($D58=G$9,G$8*'1 Учебная работа'!$I55,"")</f>
      </c>
      <c r="H58" s="105">
        <f>IF($D58=H$9,H$8*'1 Учебная работа'!$I55,"")</f>
      </c>
      <c r="I58" s="105"/>
      <c r="J58" s="105"/>
      <c r="K58" s="105"/>
      <c r="L58" s="105"/>
      <c r="M58" s="105"/>
      <c r="N58" s="105"/>
      <c r="O58" s="105">
        <f t="shared" si="0"/>
        <v>2</v>
      </c>
      <c r="P58" s="105"/>
    </row>
    <row r="59" spans="1:16" ht="12.75">
      <c r="A59" s="105" t="str">
        <f>IF('1 Учебная работа'!D56&lt;&gt;"",'1 Учебная работа'!D56,"")</f>
        <v>Историография и источниковедение отечественной истории</v>
      </c>
      <c r="B59" s="109">
        <f>IF('1 Учебная работа'!B56&lt;&gt;"",'1 Учебная работа'!E56,"")</f>
        <v>4</v>
      </c>
      <c r="C59" s="109" t="str">
        <f>IF('1 Учебная работа'!D56&lt;&gt;"",'1 Учебная работа'!A56&amp;" ("&amp;'1 Учебная работа'!F56&amp;")","")</f>
        <v>44.04.01(9)-20-О (1025)</v>
      </c>
      <c r="D59" s="109" t="str">
        <f>IF('1 Учебная работа'!D56&lt;&gt;"",'1 Учебная работа'!H56,"")</f>
        <v>Практические</v>
      </c>
      <c r="E59" s="121">
        <f>IF('1 Учебная работа'!D56&lt;&gt;"",'1 Учебная работа'!G56,"")</f>
        <v>4</v>
      </c>
      <c r="F59" s="105">
        <f>IF($D59=F$9,F$8*'1 Учебная работа'!$I56,"")</f>
      </c>
      <c r="G59" s="105">
        <f>IF($D59=G$9,G$8*'1 Учебная работа'!$I56,"")</f>
        <v>4</v>
      </c>
      <c r="H59" s="105">
        <f>IF($D59=H$9,H$8*'1 Учебная работа'!$I56,"")</f>
      </c>
      <c r="I59" s="105"/>
      <c r="J59" s="105"/>
      <c r="K59" s="105"/>
      <c r="L59" s="105"/>
      <c r="M59" s="105"/>
      <c r="N59" s="104"/>
      <c r="O59" s="105">
        <f t="shared" si="0"/>
        <v>4</v>
      </c>
      <c r="P59" s="105"/>
    </row>
    <row r="60" spans="1:16" ht="12.75">
      <c r="A60" s="105" t="str">
        <f>IF('1 Учебная работа'!D57&lt;&gt;"",'1 Учебная работа'!D57,"")</f>
        <v>История России (до XVIII в.)</v>
      </c>
      <c r="B60" s="109">
        <f>IF('1 Учебная работа'!B57&lt;&gt;"",'1 Учебная работа'!E57,"")</f>
        <v>4</v>
      </c>
      <c r="C60" s="109" t="str">
        <f>IF('1 Учебная работа'!D57&lt;&gt;"",'1 Учебная работа'!A57&amp;" ("&amp;'1 Учебная работа'!F57&amp;")","")</f>
        <v>44.03.01(4)-20-О (1004)</v>
      </c>
      <c r="D60" s="109" t="str">
        <f>IF('1 Учебная работа'!D57&lt;&gt;"",'1 Учебная работа'!H57,"")</f>
        <v>Практические</v>
      </c>
      <c r="E60" s="121">
        <f>IF('1 Учебная работа'!D57&lt;&gt;"",'1 Учебная работа'!G57,"")</f>
        <v>30</v>
      </c>
      <c r="F60" s="105">
        <f>IF($D60=F$9,F$8*'1 Учебная работа'!$I57,"")</f>
      </c>
      <c r="G60" s="105">
        <f>IF($D60=G$9,G$8*'1 Учебная работа'!$I57,"")</f>
        <v>3</v>
      </c>
      <c r="H60" s="105">
        <f>IF($D60=H$9,H$8*'1 Учебная работа'!$I57,"")</f>
      </c>
      <c r="I60" s="105"/>
      <c r="J60" s="105"/>
      <c r="K60" s="105"/>
      <c r="L60" s="105"/>
      <c r="M60" s="105"/>
      <c r="N60" s="104"/>
      <c r="O60" s="105">
        <f t="shared" si="0"/>
        <v>3</v>
      </c>
      <c r="P60" s="105"/>
    </row>
    <row r="61" spans="1:16" ht="12.75">
      <c r="A61" s="105" t="str">
        <f>IF('1 Учебная работа'!D58&lt;&gt;"",'1 Учебная работа'!D58,"")</f>
        <v>История России (до XVIII в.)</v>
      </c>
      <c r="B61" s="109">
        <f>IF('1 Учебная работа'!B58&lt;&gt;"",'1 Учебная работа'!E58,"")</f>
        <v>4</v>
      </c>
      <c r="C61" s="109" t="str">
        <f>IF('1 Учебная работа'!D58&lt;&gt;"",'1 Учебная работа'!A58&amp;" ("&amp;'1 Учебная работа'!F58&amp;")","")</f>
        <v>44.03.01(4)-20-О (1004)</v>
      </c>
      <c r="D61" s="109" t="str">
        <f>IF('1 Учебная работа'!D58&lt;&gt;"",'1 Учебная работа'!H58,"")</f>
        <v>Зачет</v>
      </c>
      <c r="E61" s="121">
        <f>IF('1 Учебная работа'!D58&lt;&gt;"",'1 Учебная работа'!G58,"")</f>
        <v>30</v>
      </c>
      <c r="F61" s="105">
        <f>IF($D61=F$9,F$8*'1 Учебная работа'!$I58,"")</f>
      </c>
      <c r="G61" s="105">
        <f>IF($D61=G$9,G$8*'1 Учебная работа'!$I58,"")</f>
      </c>
      <c r="H61" s="105">
        <f>IF($D61=H$9,H$8*'1 Учебная работа'!$I58,"")</f>
      </c>
      <c r="I61" s="105"/>
      <c r="J61" s="105"/>
      <c r="K61" s="105"/>
      <c r="L61" s="105"/>
      <c r="M61" s="105"/>
      <c r="N61" s="104"/>
      <c r="O61" s="105">
        <f t="shared" si="0"/>
        <v>0</v>
      </c>
      <c r="P61" s="105"/>
    </row>
    <row r="62" spans="1:16" ht="12.75">
      <c r="A62" s="105" t="str">
        <f>IF('1 Учебная работа'!D59&lt;&gt;"",'1 Учебная работа'!D59,"")</f>
        <v>История России (до XVIII в.)</v>
      </c>
      <c r="B62" s="109">
        <f>IF('1 Учебная работа'!B59&lt;&gt;"",'1 Учебная работа'!E59,"")</f>
        <v>4</v>
      </c>
      <c r="C62" s="109" t="str">
        <f>IF('1 Учебная работа'!D59&lt;&gt;"",'1 Учебная работа'!A59&amp;" ("&amp;'1 Учебная работа'!F59&amp;")","")</f>
        <v>44.03.01(4)-20-З (1054)</v>
      </c>
      <c r="D62" s="109" t="str">
        <f>IF('1 Учебная работа'!D59&lt;&gt;"",'1 Учебная работа'!H59,"")</f>
        <v>Практические</v>
      </c>
      <c r="E62" s="121">
        <f>IF('1 Учебная работа'!D59&lt;&gt;"",'1 Учебная работа'!G59,"")</f>
        <v>3</v>
      </c>
      <c r="F62" s="105">
        <f>IF($D62=F$9,F$8*'1 Учебная работа'!$I59,"")</f>
      </c>
      <c r="G62" s="105">
        <f>IF($D62=G$9,G$8*'1 Учебная работа'!$I59,"")</f>
        <v>2</v>
      </c>
      <c r="H62" s="105">
        <f>IF($D62=H$9,H$8*'1 Учебная работа'!$I59,"")</f>
      </c>
      <c r="I62" s="105"/>
      <c r="J62" s="105"/>
      <c r="K62" s="105"/>
      <c r="L62" s="105"/>
      <c r="M62" s="105"/>
      <c r="N62" s="104"/>
      <c r="O62" s="105">
        <f t="shared" si="0"/>
        <v>2</v>
      </c>
      <c r="P62" s="105"/>
    </row>
    <row r="63" spans="1:16" ht="12.75">
      <c r="A63" s="105" t="str">
        <f>IF('1 Учебная работа'!D60&lt;&gt;"",'1 Учебная работа'!D60,"")</f>
        <v>История России (до XVIII в.)</v>
      </c>
      <c r="B63" s="109">
        <f>IF('1 Учебная работа'!B60&lt;&gt;"",'1 Учебная работа'!E60,"")</f>
        <v>4</v>
      </c>
      <c r="C63" s="109" t="str">
        <f>IF('1 Учебная работа'!D60&lt;&gt;"",'1 Учебная работа'!A60&amp;" ("&amp;'1 Учебная работа'!F60&amp;")","")</f>
        <v>44.03.01(4)-20-З (1054)</v>
      </c>
      <c r="D63" s="109" t="str">
        <f>IF('1 Учебная работа'!D60&lt;&gt;"",'1 Учебная работа'!H60,"")</f>
        <v>Зачет</v>
      </c>
      <c r="E63" s="121">
        <f>IF('1 Учебная работа'!D60&lt;&gt;"",'1 Учебная работа'!G60,"")</f>
        <v>3</v>
      </c>
      <c r="F63" s="105">
        <f>IF($D63=F$9,F$8*'1 Учебная работа'!$I60,"")</f>
      </c>
      <c r="G63" s="105">
        <f>IF($D63=G$9,G$8*'1 Учебная работа'!$I60,"")</f>
      </c>
      <c r="H63" s="105">
        <f>IF($D63=H$9,H$8*'1 Учебная работа'!$I60,"")</f>
      </c>
      <c r="I63" s="105"/>
      <c r="J63" s="105"/>
      <c r="K63" s="105"/>
      <c r="L63" s="105"/>
      <c r="M63" s="105"/>
      <c r="N63" s="104"/>
      <c r="O63" s="105">
        <f t="shared" si="0"/>
        <v>0</v>
      </c>
      <c r="P63" s="105"/>
    </row>
    <row r="64" spans="1:16" ht="12.75">
      <c r="A64" s="105" t="str">
        <f>IF('1 Учебная работа'!D61&lt;&gt;"",'1 Учебная работа'!D61,"")</f>
        <v>История России новейшего периода</v>
      </c>
      <c r="B64" s="109">
        <f>IF('1 Учебная работа'!B61&lt;&gt;"",'1 Учебная работа'!E61,"")</f>
        <v>4</v>
      </c>
      <c r="C64" s="109" t="str">
        <f>IF('1 Учебная работа'!D61&lt;&gt;"",'1 Учебная работа'!A61&amp;" ("&amp;'1 Учебная работа'!F61&amp;")","")</f>
        <v>44.03.01(4)-20-З (1054)</v>
      </c>
      <c r="D64" s="109" t="str">
        <f>IF('1 Учебная работа'!D61&lt;&gt;"",'1 Учебная работа'!H61,"")</f>
        <v>Практические</v>
      </c>
      <c r="E64" s="121">
        <f>IF('1 Учебная работа'!D61&lt;&gt;"",'1 Учебная работа'!G61,"")</f>
        <v>3</v>
      </c>
      <c r="F64" s="105">
        <f>IF($D64=F$9,F$8*'1 Учебная работа'!$I61,"")</f>
      </c>
      <c r="G64" s="105">
        <f>IF($D64=G$9,G$8*'1 Учебная работа'!$I61,"")</f>
        <v>1.5</v>
      </c>
      <c r="H64" s="105">
        <f>IF($D64=H$9,H$8*'1 Учебная работа'!$I61,"")</f>
      </c>
      <c r="I64" s="105"/>
      <c r="J64" s="105"/>
      <c r="K64" s="105"/>
      <c r="L64" s="105"/>
      <c r="M64" s="105"/>
      <c r="N64" s="104"/>
      <c r="O64" s="105">
        <f t="shared" si="0"/>
        <v>1.5</v>
      </c>
      <c r="P64" s="105"/>
    </row>
    <row r="65" spans="1:16" ht="12.75">
      <c r="A65" s="105" t="str">
        <f>IF('1 Учебная работа'!D62&lt;&gt;"",'1 Учебная работа'!D62,"")</f>
        <v>История России новейшего периода</v>
      </c>
      <c r="B65" s="109">
        <f>IF('1 Учебная работа'!B62&lt;&gt;"",'1 Учебная работа'!E62,"")</f>
        <v>4</v>
      </c>
      <c r="C65" s="109" t="str">
        <f>IF('1 Учебная работа'!D62&lt;&gt;"",'1 Учебная работа'!A62&amp;" ("&amp;'1 Учебная работа'!F62&amp;")","")</f>
        <v>44.03.01(4)-20-З (1054)</v>
      </c>
      <c r="D65" s="109" t="str">
        <f>IF('1 Учебная работа'!D62&lt;&gt;"",'1 Учебная работа'!H62,"")</f>
        <v>Экзамен</v>
      </c>
      <c r="E65" s="121">
        <f>IF('1 Учебная работа'!D62&lt;&gt;"",'1 Учебная работа'!G62,"")</f>
        <v>3</v>
      </c>
      <c r="F65" s="105">
        <f>IF($D65=F$9,F$8*'1 Учебная работа'!$I62,"")</f>
      </c>
      <c r="G65" s="105">
        <f>IF($D65=G$9,G$8*'1 Учебная работа'!$I62,"")</f>
      </c>
      <c r="H65" s="105">
        <f>IF($D65=H$9,H$8*'1 Учебная работа'!$I62,"")</f>
      </c>
      <c r="I65" s="105"/>
      <c r="J65" s="105"/>
      <c r="K65" s="105"/>
      <c r="L65" s="105"/>
      <c r="M65" s="105"/>
      <c r="N65" s="104"/>
      <c r="O65" s="105">
        <f t="shared" si="0"/>
        <v>0</v>
      </c>
      <c r="P65" s="105"/>
    </row>
    <row r="66" spans="1:16" ht="12.75">
      <c r="A66" s="105" t="str">
        <f>IF('1 Учебная работа'!D63&lt;&gt;"",'1 Учебная работа'!D63,"")</f>
        <v>Методика обучения и воспитания (по профилю подготовки)</v>
      </c>
      <c r="B66" s="109">
        <f>IF('1 Учебная работа'!B63&lt;&gt;"",'1 Учебная работа'!E63,"")</f>
        <v>4</v>
      </c>
      <c r="C66" s="109" t="str">
        <f>IF('1 Учебная работа'!D63&lt;&gt;"",'1 Учебная работа'!A63&amp;" ("&amp;'1 Учебная работа'!F63&amp;")","")</f>
        <v>44.03.01(4)-20-О (1004)</v>
      </c>
      <c r="D66" s="109" t="str">
        <f>IF('1 Учебная работа'!D63&lt;&gt;"",'1 Учебная работа'!H63,"")</f>
        <v>КСР</v>
      </c>
      <c r="E66" s="121">
        <f>IF('1 Учебная работа'!D63&lt;&gt;"",'1 Учебная работа'!G63,"")</f>
        <v>5</v>
      </c>
      <c r="F66" s="105">
        <f>IF($D66=F$9,F$8*'1 Учебная работа'!$I63,"")</f>
      </c>
      <c r="G66" s="105">
        <f>IF($D66=G$9,G$8*'1 Учебная работа'!$I63,"")</f>
      </c>
      <c r="H66" s="105">
        <f>IF($D66=H$9,H$8*'1 Учебная работа'!$I63,"")</f>
      </c>
      <c r="I66" s="105"/>
      <c r="J66" s="105"/>
      <c r="K66" s="105"/>
      <c r="L66" s="105"/>
      <c r="M66" s="105"/>
      <c r="N66" s="104"/>
      <c r="O66" s="105">
        <f t="shared" si="0"/>
        <v>0</v>
      </c>
      <c r="P66" s="105"/>
    </row>
    <row r="67" spans="1:16" ht="12.75">
      <c r="A67" s="105" t="str">
        <f>IF('1 Учебная работа'!D64&lt;&gt;"",'1 Учебная работа'!D64,"")</f>
        <v>Историография: содержание и технологии изучения</v>
      </c>
      <c r="B67" s="109">
        <f>IF('1 Учебная работа'!B64&lt;&gt;"",'1 Учебная работа'!E64,"")</f>
        <v>5</v>
      </c>
      <c r="C67" s="109" t="str">
        <f>IF('1 Учебная работа'!D64&lt;&gt;"",'1 Учебная работа'!A64&amp;" ("&amp;'1 Учебная работа'!F64&amp;")","")</f>
        <v>44.03.01(4)-19-О (1904)</v>
      </c>
      <c r="D67" s="109" t="str">
        <f>IF('1 Учебная работа'!D64&lt;&gt;"",'1 Учебная работа'!H64,"")</f>
        <v>Зачет</v>
      </c>
      <c r="E67" s="121">
        <f>IF('1 Учебная работа'!D64&lt;&gt;"",'1 Учебная работа'!G64,"")</f>
        <v>14</v>
      </c>
      <c r="F67" s="105">
        <f>IF($D67=F$9,F$8*'1 Учебная работа'!$I64,"")</f>
      </c>
      <c r="G67" s="105">
        <f>IF($D67=G$9,G$8*'1 Учебная работа'!$I64,"")</f>
      </c>
      <c r="H67" s="105">
        <f>IF($D67=H$9,H$8*'1 Учебная работа'!$I64,"")</f>
      </c>
      <c r="I67" s="105"/>
      <c r="J67" s="105"/>
      <c r="K67" s="105"/>
      <c r="L67" s="105"/>
      <c r="M67" s="105"/>
      <c r="N67" s="104"/>
      <c r="O67" s="105">
        <f t="shared" si="0"/>
        <v>0</v>
      </c>
      <c r="P67" s="105"/>
    </row>
    <row r="68" spans="1:16" ht="12.75">
      <c r="A68" s="105" t="str">
        <f>IF('1 Учебная работа'!D65&lt;&gt;"",'1 Учебная работа'!D65,"")</f>
        <v>Историография: содержание и технологии изучения</v>
      </c>
      <c r="B68" s="109">
        <f>IF('1 Учебная работа'!B65&lt;&gt;"",'1 Учебная работа'!E65,"")</f>
        <v>5</v>
      </c>
      <c r="C68" s="109" t="str">
        <f>IF('1 Учебная работа'!D65&lt;&gt;"",'1 Учебная работа'!A65&amp;" ("&amp;'1 Учебная работа'!F65&amp;")","")</f>
        <v>44.03.01(4)-19-О (1904)</v>
      </c>
      <c r="D68" s="109" t="str">
        <f>IF('1 Учебная работа'!D65&lt;&gt;"",'1 Учебная работа'!H65,"")</f>
        <v>Практические</v>
      </c>
      <c r="E68" s="121">
        <f>IF('1 Учебная работа'!D65&lt;&gt;"",'1 Учебная работа'!G65,"")</f>
        <v>14</v>
      </c>
      <c r="F68" s="105">
        <f>IF($D68=F$9,F$8*'1 Учебная работа'!$I65,"")</f>
      </c>
      <c r="G68" s="105">
        <f>IF($D68=G$9,G$8*'1 Учебная работа'!$I65,"")</f>
        <v>4.5</v>
      </c>
      <c r="H68" s="105">
        <f>IF($D68=H$9,H$8*'1 Учебная работа'!$I65,"")</f>
      </c>
      <c r="I68" s="105"/>
      <c r="J68" s="105"/>
      <c r="K68" s="105"/>
      <c r="L68" s="105"/>
      <c r="M68" s="105"/>
      <c r="N68" s="104"/>
      <c r="O68" s="105">
        <f t="shared" si="0"/>
        <v>4.5</v>
      </c>
      <c r="P68" s="105"/>
    </row>
    <row r="69" spans="1:16" ht="12.75">
      <c r="A69" s="105" t="str">
        <f>IF('1 Учебная работа'!D66&lt;&gt;"",'1 Учебная работа'!D66,"")</f>
        <v>История России (до XVIII в.)</v>
      </c>
      <c r="B69" s="109">
        <f>IF('1 Учебная работа'!B66&lt;&gt;"",'1 Учебная работа'!E66,"")</f>
        <v>5</v>
      </c>
      <c r="C69" s="109" t="str">
        <f>IF('1 Учебная работа'!D66&lt;&gt;"",'1 Учебная работа'!A66&amp;" ("&amp;'1 Учебная работа'!F66&amp;")","")</f>
        <v>44.03.01(4)-19-О (1904)</v>
      </c>
      <c r="D69" s="109" t="str">
        <f>IF('1 Учебная работа'!D66&lt;&gt;"",'1 Учебная работа'!H66,"")</f>
        <v>Практические</v>
      </c>
      <c r="E69" s="121">
        <f>IF('1 Учебная работа'!D66&lt;&gt;"",'1 Учебная работа'!G66,"")</f>
        <v>14</v>
      </c>
      <c r="F69" s="105">
        <f>IF($D69=F$9,F$8*'1 Учебная работа'!$I66,"")</f>
      </c>
      <c r="G69" s="105">
        <f>IF($D69=G$9,G$8*'1 Учебная работа'!$I66,"")</f>
        <v>4.5</v>
      </c>
      <c r="H69" s="105">
        <f>IF($D69=H$9,H$8*'1 Учебная работа'!$I66,"")</f>
      </c>
      <c r="I69" s="105"/>
      <c r="J69" s="105"/>
      <c r="K69" s="105"/>
      <c r="L69" s="105"/>
      <c r="M69" s="105"/>
      <c r="N69" s="104"/>
      <c r="O69" s="105">
        <f t="shared" si="0"/>
        <v>4.5</v>
      </c>
      <c r="P69" s="105"/>
    </row>
    <row r="70" spans="1:16" ht="12.75">
      <c r="A70" s="105" t="str">
        <f>IF('1 Учебная работа'!D67&lt;&gt;"",'1 Учебная работа'!D67,"")</f>
        <v>История России (до XVIII в.)</v>
      </c>
      <c r="B70" s="109">
        <f>IF('1 Учебная работа'!B67&lt;&gt;"",'1 Учебная работа'!E67,"")</f>
        <v>5</v>
      </c>
      <c r="C70" s="109" t="str">
        <f>IF('1 Учебная работа'!D67&lt;&gt;"",'1 Учебная работа'!A67&amp;" ("&amp;'1 Учебная работа'!F67&amp;")","")</f>
        <v>44.03.01(4)-19-О (1904)</v>
      </c>
      <c r="D70" s="109" t="str">
        <f>IF('1 Учебная работа'!D67&lt;&gt;"",'1 Учебная работа'!H67,"")</f>
        <v>Экзамен</v>
      </c>
      <c r="E70" s="121">
        <f>IF('1 Учебная работа'!D67&lt;&gt;"",'1 Учебная работа'!G67,"")</f>
        <v>14</v>
      </c>
      <c r="F70" s="105">
        <f>IF($D70=F$9,F$8*'1 Учебная работа'!$I67,"")</f>
      </c>
      <c r="G70" s="105">
        <f>IF($D70=G$9,G$8*'1 Учебная работа'!$I67,"")</f>
      </c>
      <c r="H70" s="105">
        <f>IF($D70=H$9,H$8*'1 Учебная работа'!$I67,"")</f>
      </c>
      <c r="I70" s="105"/>
      <c r="J70" s="105"/>
      <c r="K70" s="105"/>
      <c r="L70" s="105"/>
      <c r="M70" s="105"/>
      <c r="N70" s="104"/>
      <c r="O70" s="105">
        <f t="shared" si="0"/>
        <v>0</v>
      </c>
      <c r="P70" s="105"/>
    </row>
    <row r="71" spans="1:16" ht="12.75">
      <c r="A71" s="105" t="str">
        <f>IF('1 Учебная работа'!D68&lt;&gt;"",'1 Учебная работа'!D68,"")</f>
        <v>История России (до XVIII в.)</v>
      </c>
      <c r="B71" s="109">
        <f>IF('1 Учебная работа'!B68&lt;&gt;"",'1 Учебная работа'!E68,"")</f>
        <v>5</v>
      </c>
      <c r="C71" s="109" t="str">
        <f>IF('1 Учебная работа'!D68&lt;&gt;"",'1 Учебная работа'!A68&amp;" ("&amp;'1 Учебная работа'!F68&amp;")","")</f>
        <v>44.03.01(4)-19-З (1954)</v>
      </c>
      <c r="D71" s="109" t="str">
        <f>IF('1 Учебная работа'!D68&lt;&gt;"",'1 Учебная работа'!H68,"")</f>
        <v>Практические</v>
      </c>
      <c r="E71" s="121">
        <f>IF('1 Учебная работа'!D68&lt;&gt;"",'1 Учебная работа'!G68,"")</f>
        <v>5</v>
      </c>
      <c r="F71" s="105">
        <f>IF($D71=F$9,F$8*'1 Учебная работа'!$I68,"")</f>
      </c>
      <c r="G71" s="105">
        <f>IF($D71=G$9,G$8*'1 Учебная работа'!$I68,"")</f>
        <v>1</v>
      </c>
      <c r="H71" s="105">
        <f>IF($D71=H$9,H$8*'1 Учебная работа'!$I68,"")</f>
      </c>
      <c r="I71" s="105"/>
      <c r="J71" s="105"/>
      <c r="K71" s="105"/>
      <c r="L71" s="105"/>
      <c r="M71" s="105"/>
      <c r="N71" s="104"/>
      <c r="O71" s="105">
        <f t="shared" si="0"/>
        <v>1</v>
      </c>
      <c r="P71" s="105"/>
    </row>
    <row r="72" spans="1:16" ht="12.75">
      <c r="A72" s="105" t="str">
        <f>IF('1 Учебная работа'!D69&lt;&gt;"",'1 Учебная работа'!D69,"")</f>
        <v>Научно-исследовательская деятельность</v>
      </c>
      <c r="B72" s="109">
        <f>IF('1 Учебная работа'!B69&lt;&gt;"",'1 Учебная работа'!E69,"")</f>
        <v>5</v>
      </c>
      <c r="C72" s="109" t="str">
        <f>IF('1 Учебная работа'!D69&lt;&gt;"",'1 Учебная работа'!A69&amp;" ("&amp;'1 Учебная работа'!F69&amp;")","")</f>
        <v>46.06.01(24)-19-О (1948)</v>
      </c>
      <c r="D72" s="109" t="str">
        <f>IF('1 Учебная работа'!D69&lt;&gt;"",'1 Учебная работа'!H69,"")</f>
        <v>КСР</v>
      </c>
      <c r="E72" s="121">
        <f>IF('1 Учебная работа'!D69&lt;&gt;"",'1 Учебная работа'!G69,"")</f>
        <v>1</v>
      </c>
      <c r="F72" s="105">
        <f>IF($D72=F$9,F$8*'1 Учебная работа'!$I69,"")</f>
      </c>
      <c r="G72" s="105">
        <f>IF($D72=G$9,G$8*'1 Учебная работа'!$I69,"")</f>
      </c>
      <c r="H72" s="105">
        <f>IF($D72=H$9,H$8*'1 Учебная работа'!$I69,"")</f>
      </c>
      <c r="I72" s="105"/>
      <c r="J72" s="105"/>
      <c r="K72" s="105"/>
      <c r="L72" s="105"/>
      <c r="M72" s="105"/>
      <c r="N72" s="104"/>
      <c r="O72" s="105">
        <f t="shared" si="0"/>
        <v>0</v>
      </c>
      <c r="P72" s="105"/>
    </row>
    <row r="73" spans="1:16" ht="12.75">
      <c r="A73" s="105" t="str">
        <f>IF('1 Учебная работа'!D70&lt;&gt;"",'1 Учебная работа'!D70,"")</f>
        <v>Научно-исследовательская деятельность</v>
      </c>
      <c r="B73" s="109">
        <f>IF('1 Учебная работа'!B70&lt;&gt;"",'1 Учебная работа'!E70,"")</f>
        <v>5</v>
      </c>
      <c r="C73" s="109" t="str">
        <f>IF('1 Учебная работа'!D70&lt;&gt;"",'1 Учебная работа'!A70&amp;" ("&amp;'1 Учебная работа'!F70&amp;")","")</f>
        <v>46.06.01(24)-19-О (1948)</v>
      </c>
      <c r="D73" s="109" t="str">
        <f>IF('1 Учебная работа'!D70&lt;&gt;"",'1 Учебная работа'!H70,"")</f>
        <v>Зачет с оценкой</v>
      </c>
      <c r="E73" s="121">
        <f>IF('1 Учебная работа'!D70&lt;&gt;"",'1 Учебная работа'!G70,"")</f>
        <v>1</v>
      </c>
      <c r="F73" s="105">
        <f>IF($D73=F$9,F$8*'1 Учебная работа'!$I70,"")</f>
      </c>
      <c r="G73" s="105">
        <f>IF($D73=G$9,G$8*'1 Учебная работа'!$I70,"")</f>
      </c>
      <c r="H73" s="105">
        <f>IF($D73=H$9,H$8*'1 Учебная работа'!$I70,"")</f>
      </c>
      <c r="I73" s="105"/>
      <c r="J73" s="105"/>
      <c r="K73" s="105"/>
      <c r="L73" s="105"/>
      <c r="M73" s="105"/>
      <c r="N73" s="104"/>
      <c r="O73" s="105">
        <f t="shared" si="0"/>
        <v>0</v>
      </c>
      <c r="P73" s="105"/>
    </row>
    <row r="74" spans="1:16" ht="12.75">
      <c r="A74" s="105" t="str">
        <f>IF('1 Учебная работа'!D71&lt;&gt;"",'1 Учебная работа'!D71,"")</f>
        <v>Основы научных исследований в профессиональной деятельности педагога</v>
      </c>
      <c r="B74" s="109">
        <f>IF('1 Учебная работа'!B71&lt;&gt;"",'1 Учебная работа'!E71,"")</f>
        <v>5</v>
      </c>
      <c r="C74" s="109" t="str">
        <f>IF('1 Учебная работа'!D71&lt;&gt;"",'1 Учебная работа'!A71&amp;" ("&amp;'1 Учебная работа'!F71&amp;")","")</f>
        <v>44.03.01(4)-19-О (1904)</v>
      </c>
      <c r="D74" s="109" t="str">
        <f>IF('1 Учебная работа'!D71&lt;&gt;"",'1 Учебная работа'!H71,"")</f>
        <v>Зачет</v>
      </c>
      <c r="E74" s="121">
        <f>IF('1 Учебная работа'!D71&lt;&gt;"",'1 Учебная работа'!G71,"")</f>
        <v>14</v>
      </c>
      <c r="F74" s="105">
        <f>IF($D74=F$9,F$8*'1 Учебная работа'!$I71,"")</f>
      </c>
      <c r="G74" s="105">
        <f>IF($D74=G$9,G$8*'1 Учебная работа'!$I71,"")</f>
      </c>
      <c r="H74" s="105">
        <f>IF($D74=H$9,H$8*'1 Учебная работа'!$I71,"")</f>
      </c>
      <c r="I74" s="105"/>
      <c r="J74" s="105"/>
      <c r="K74" s="105"/>
      <c r="L74" s="105"/>
      <c r="M74" s="105"/>
      <c r="N74" s="104"/>
      <c r="O74" s="105">
        <f t="shared" si="0"/>
        <v>0</v>
      </c>
      <c r="P74" s="105"/>
    </row>
    <row r="75" spans="1:16" ht="12.75">
      <c r="A75" s="105" t="str">
        <f>IF('1 Учебная работа'!D72&lt;&gt;"",'1 Учебная работа'!D72,"")</f>
        <v>Основы научных исследований в профессиональной деятельности педагога</v>
      </c>
      <c r="B75" s="109">
        <f>IF('1 Учебная работа'!B72&lt;&gt;"",'1 Учебная работа'!E72,"")</f>
        <v>5</v>
      </c>
      <c r="C75" s="109" t="str">
        <f>IF('1 Учебная работа'!D72&lt;&gt;"",'1 Учебная работа'!A72&amp;" ("&amp;'1 Учебная работа'!F72&amp;")","")</f>
        <v>44.03.01(4)-19-О (1904)</v>
      </c>
      <c r="D75" s="109" t="str">
        <f>IF('1 Учебная работа'!D72&lt;&gt;"",'1 Учебная работа'!H72,"")</f>
        <v>Практические</v>
      </c>
      <c r="E75" s="121">
        <f>IF('1 Учебная работа'!D72&lt;&gt;"",'1 Учебная работа'!G72,"")</f>
        <v>14</v>
      </c>
      <c r="F75" s="105">
        <f>IF($D75=F$9,F$8*'1 Учебная работа'!$I72,"")</f>
      </c>
      <c r="G75" s="105">
        <f>IF($D75=G$9,G$8*'1 Учебная работа'!$I72,"")</f>
        <v>3</v>
      </c>
      <c r="H75" s="105">
        <f>IF($D75=H$9,H$8*'1 Учебная работа'!$I72,"")</f>
      </c>
      <c r="I75" s="105"/>
      <c r="J75" s="105"/>
      <c r="K75" s="105"/>
      <c r="L75" s="105"/>
      <c r="M75" s="105"/>
      <c r="N75" s="104"/>
      <c r="O75" s="105">
        <f t="shared" si="0"/>
        <v>3</v>
      </c>
      <c r="P75" s="105"/>
    </row>
    <row r="76" spans="1:16" ht="12.75">
      <c r="A76" s="105" t="str">
        <f>IF('1 Учебная работа'!D73&lt;&gt;"",'1 Учебная работа'!D73,"")</f>
        <v>Основы научных исследований в профессиональной деятельности педагога</v>
      </c>
      <c r="B76" s="109">
        <f>IF('1 Учебная работа'!B73&lt;&gt;"",'1 Учебная работа'!E73,"")</f>
        <v>5</v>
      </c>
      <c r="C76" s="109" t="str">
        <f>IF('1 Учебная работа'!D73&lt;&gt;"",'1 Учебная работа'!A73&amp;" ("&amp;'1 Учебная работа'!F73&amp;")","")</f>
        <v>44.03.01(4)-19-О (1904)</v>
      </c>
      <c r="D76" s="109" t="str">
        <f>IF('1 Учебная работа'!D73&lt;&gt;"",'1 Учебная работа'!H73,"")</f>
        <v>Лекции</v>
      </c>
      <c r="E76" s="121">
        <f>IF('1 Учебная работа'!D73&lt;&gt;"",'1 Учебная работа'!G73,"")</f>
        <v>14</v>
      </c>
      <c r="F76" s="105">
        <f>IF($D76=F$9,F$8*'1 Учебная работа'!$I73,"")</f>
        <v>8</v>
      </c>
      <c r="G76" s="105">
        <f>IF($D76=G$9,G$8*'1 Учебная работа'!$I73,"")</f>
      </c>
      <c r="H76" s="105">
        <f>IF($D76=H$9,H$8*'1 Учебная работа'!$I73,"")</f>
      </c>
      <c r="I76" s="105"/>
      <c r="J76" s="105"/>
      <c r="K76" s="105"/>
      <c r="L76" s="105"/>
      <c r="M76" s="105"/>
      <c r="N76" s="104"/>
      <c r="O76" s="105">
        <f aca="true" t="shared" si="1" ref="O76:O130">SUM(F76:N76)</f>
        <v>8</v>
      </c>
      <c r="P76" s="105"/>
    </row>
    <row r="77" spans="1:16" ht="12.75">
      <c r="A77" s="105" t="str">
        <f>IF('1 Учебная работа'!D74&lt;&gt;"",'1 Учебная работа'!D74,"")</f>
        <v>Основы научных исследований в профессиональной деятельности педагога</v>
      </c>
      <c r="B77" s="109">
        <f>IF('1 Учебная работа'!B74&lt;&gt;"",'1 Учебная работа'!E74,"")</f>
        <v>5</v>
      </c>
      <c r="C77" s="109" t="str">
        <f>IF('1 Учебная работа'!D74&lt;&gt;"",'1 Учебная работа'!A74&amp;" ("&amp;'1 Учебная работа'!F74&amp;")","")</f>
        <v>44.03.01(4)-19-З (1954)</v>
      </c>
      <c r="D77" s="109" t="str">
        <f>IF('1 Учебная работа'!D74&lt;&gt;"",'1 Учебная работа'!H74,"")</f>
        <v>Лекции</v>
      </c>
      <c r="E77" s="121">
        <f>IF('1 Учебная работа'!D74&lt;&gt;"",'1 Учебная работа'!G74,"")</f>
        <v>5</v>
      </c>
      <c r="F77" s="105">
        <f>IF($D77=F$9,F$8*'1 Учебная работа'!$I74,"")</f>
        <v>2</v>
      </c>
      <c r="G77" s="105">
        <f>IF($D77=G$9,G$8*'1 Учебная работа'!$I74,"")</f>
      </c>
      <c r="H77" s="105">
        <f>IF($D77=H$9,H$8*'1 Учебная работа'!$I74,"")</f>
      </c>
      <c r="I77" s="105"/>
      <c r="J77" s="105"/>
      <c r="K77" s="105"/>
      <c r="L77" s="105"/>
      <c r="M77" s="105"/>
      <c r="N77" s="104"/>
      <c r="O77" s="105">
        <f t="shared" si="1"/>
        <v>2</v>
      </c>
      <c r="P77" s="105"/>
    </row>
    <row r="78" spans="1:16" ht="12.75">
      <c r="A78" s="105" t="str">
        <f>IF('1 Учебная работа'!D75&lt;&gt;"",'1 Учебная работа'!D75,"")</f>
        <v>Основы научных исследований в профессиональной деятельности педагога</v>
      </c>
      <c r="B78" s="109">
        <f>IF('1 Учебная работа'!B75&lt;&gt;"",'1 Учебная работа'!E75,"")</f>
        <v>5</v>
      </c>
      <c r="C78" s="109" t="str">
        <f>IF('1 Учебная работа'!D75&lt;&gt;"",'1 Учебная работа'!A75&amp;" ("&amp;'1 Учебная работа'!F75&amp;")","")</f>
        <v>44.03.01(4)-19-З (1954)</v>
      </c>
      <c r="D78" s="109" t="str">
        <f>IF('1 Учебная работа'!D75&lt;&gt;"",'1 Учебная работа'!H75,"")</f>
        <v>Практические</v>
      </c>
      <c r="E78" s="121">
        <f>IF('1 Учебная работа'!D75&lt;&gt;"",'1 Учебная работа'!G75,"")</f>
        <v>5</v>
      </c>
      <c r="F78" s="105">
        <f>IF($D78=F$9,F$8*'1 Учебная работа'!$I75,"")</f>
      </c>
      <c r="G78" s="105">
        <f>IF($D78=G$9,G$8*'1 Учебная работа'!$I75,"")</f>
        <v>0.5</v>
      </c>
      <c r="H78" s="105">
        <f>IF($D78=H$9,H$8*'1 Учебная работа'!$I75,"")</f>
      </c>
      <c r="I78" s="105"/>
      <c r="J78" s="105"/>
      <c r="K78" s="105"/>
      <c r="L78" s="105"/>
      <c r="M78" s="105"/>
      <c r="N78" s="104"/>
      <c r="O78" s="105">
        <f t="shared" si="1"/>
        <v>0.5</v>
      </c>
      <c r="P78" s="105"/>
    </row>
    <row r="79" spans="1:16" ht="12.75">
      <c r="A79" s="105" t="str">
        <f>IF('1 Учебная работа'!D76&lt;&gt;"",'1 Учебная работа'!D76,"")</f>
        <v>Отечественная история</v>
      </c>
      <c r="B79" s="109">
        <f>IF('1 Учебная работа'!B76&lt;&gt;"",'1 Учебная работа'!E76,"")</f>
        <v>5</v>
      </c>
      <c r="C79" s="109" t="str">
        <f>IF('1 Учебная работа'!D76&lt;&gt;"",'1 Учебная работа'!A76&amp;" ("&amp;'1 Учебная работа'!F76&amp;")","")</f>
        <v>46.06.01(24)-19-О (1948)</v>
      </c>
      <c r="D79" s="109" t="str">
        <f>IF('1 Учебная работа'!D76&lt;&gt;"",'1 Учебная работа'!H76,"")</f>
        <v>Лекции</v>
      </c>
      <c r="E79" s="121">
        <f>IF('1 Учебная работа'!D76&lt;&gt;"",'1 Учебная работа'!G76,"")</f>
        <v>1</v>
      </c>
      <c r="F79" s="105">
        <f>IF($D79=F$9,F$8*'1 Учебная работа'!$I76,"")</f>
        <v>20</v>
      </c>
      <c r="G79" s="105">
        <f>IF($D79=G$9,G$8*'1 Учебная работа'!$I76,"")</f>
      </c>
      <c r="H79" s="105">
        <f>IF($D79=H$9,H$8*'1 Учебная работа'!$I76,"")</f>
      </c>
      <c r="I79" s="105"/>
      <c r="J79" s="105"/>
      <c r="K79" s="105"/>
      <c r="L79" s="105"/>
      <c r="M79" s="105"/>
      <c r="N79" s="104"/>
      <c r="O79" s="105">
        <f t="shared" si="1"/>
        <v>20</v>
      </c>
      <c r="P79" s="105"/>
    </row>
    <row r="80" spans="1:16" ht="12.75">
      <c r="A80" s="105" t="str">
        <f>IF('1 Учебная работа'!D77&lt;&gt;"",'1 Учебная работа'!D77,"")</f>
        <v>Отечественная история</v>
      </c>
      <c r="B80" s="109">
        <f>IF('1 Учебная работа'!B77&lt;&gt;"",'1 Учебная работа'!E77,"")</f>
        <v>5</v>
      </c>
      <c r="C80" s="109" t="str">
        <f>IF('1 Учебная работа'!D77&lt;&gt;"",'1 Учебная работа'!A77&amp;" ("&amp;'1 Учебная работа'!F77&amp;")","")</f>
        <v>46.06.01(24)-19-О (1948)</v>
      </c>
      <c r="D80" s="109" t="str">
        <f>IF('1 Учебная работа'!D77&lt;&gt;"",'1 Учебная работа'!H77,"")</f>
        <v>Практические</v>
      </c>
      <c r="E80" s="121">
        <f>IF('1 Учебная работа'!D77&lt;&gt;"",'1 Учебная работа'!G77,"")</f>
        <v>1</v>
      </c>
      <c r="F80" s="105">
        <f>IF($D80=F$9,F$8*'1 Учебная работа'!$I77,"")</f>
      </c>
      <c r="G80" s="105">
        <f>IF($D80=G$9,G$8*'1 Учебная работа'!$I77,"")</f>
        <v>10</v>
      </c>
      <c r="H80" s="105">
        <f>IF($D80=H$9,H$8*'1 Учебная работа'!$I77,"")</f>
      </c>
      <c r="I80" s="105"/>
      <c r="J80" s="105"/>
      <c r="K80" s="105"/>
      <c r="L80" s="105"/>
      <c r="M80" s="105"/>
      <c r="N80" s="104"/>
      <c r="O80" s="105">
        <f t="shared" si="1"/>
        <v>10</v>
      </c>
      <c r="P80" s="105"/>
    </row>
    <row r="81" spans="1:16" ht="12.75">
      <c r="A81" s="105" t="str">
        <f>IF('1 Учебная работа'!D78&lt;&gt;"",'1 Учебная работа'!D78,"")</f>
        <v>Отечественная история</v>
      </c>
      <c r="B81" s="109">
        <f>IF('1 Учебная работа'!B78&lt;&gt;"",'1 Учебная работа'!E78,"")</f>
        <v>5</v>
      </c>
      <c r="C81" s="109" t="str">
        <f>IF('1 Учебная работа'!D78&lt;&gt;"",'1 Учебная работа'!A78&amp;" ("&amp;'1 Учебная работа'!F78&amp;")","")</f>
        <v>46.06.01(24)-19-О (1948)</v>
      </c>
      <c r="D81" s="109" t="str">
        <f>IF('1 Учебная работа'!D78&lt;&gt;"",'1 Учебная работа'!H78,"")</f>
        <v>Экзамен</v>
      </c>
      <c r="E81" s="121">
        <f>IF('1 Учебная работа'!D78&lt;&gt;"",'1 Учебная работа'!G78,"")</f>
        <v>1</v>
      </c>
      <c r="F81" s="105">
        <f>IF($D81=F$9,F$8*'1 Учебная работа'!$I78,"")</f>
      </c>
      <c r="G81" s="105">
        <f>IF($D81=G$9,G$8*'1 Учебная работа'!$I78,"")</f>
      </c>
      <c r="H81" s="105">
        <f>IF($D81=H$9,H$8*'1 Учебная работа'!$I78,"")</f>
      </c>
      <c r="I81" s="105"/>
      <c r="J81" s="105"/>
      <c r="K81" s="105"/>
      <c r="L81" s="105"/>
      <c r="M81" s="105"/>
      <c r="N81" s="104"/>
      <c r="O81" s="105">
        <f t="shared" si="1"/>
        <v>0</v>
      </c>
      <c r="P81" s="105"/>
    </row>
    <row r="82" spans="1:16" ht="12.75">
      <c r="A82" s="105" t="str">
        <f>IF('1 Учебная работа'!D79&lt;&gt;"",'1 Учебная работа'!D79,"")</f>
        <v>Подготовка научно-квалификационной работы (диссертации) на соискание ученой степени кандидата наук</v>
      </c>
      <c r="B82" s="109">
        <f>IF('1 Учебная работа'!B79&lt;&gt;"",'1 Учебная работа'!E79,"")</f>
        <v>5</v>
      </c>
      <c r="C82" s="109" t="str">
        <f>IF('1 Учебная работа'!D79&lt;&gt;"",'1 Учебная работа'!A79&amp;" ("&amp;'1 Учебная работа'!F79&amp;")","")</f>
        <v>46.06.01(24)-19-О (1948)</v>
      </c>
      <c r="D82" s="109" t="str">
        <f>IF('1 Учебная работа'!D79&lt;&gt;"",'1 Учебная работа'!H79,"")</f>
        <v>КСР</v>
      </c>
      <c r="E82" s="121">
        <f>IF('1 Учебная работа'!D79&lt;&gt;"",'1 Учебная работа'!G79,"")</f>
        <v>1</v>
      </c>
      <c r="F82" s="105">
        <f>IF($D82=F$9,F$8*'1 Учебная работа'!$I79,"")</f>
      </c>
      <c r="G82" s="105">
        <f>IF($D82=G$9,G$8*'1 Учебная работа'!$I79,"")</f>
      </c>
      <c r="H82" s="105">
        <f>IF($D82=H$9,H$8*'1 Учебная работа'!$I79,"")</f>
      </c>
      <c r="I82" s="105"/>
      <c r="J82" s="105"/>
      <c r="K82" s="105"/>
      <c r="L82" s="105"/>
      <c r="M82" s="105"/>
      <c r="N82" s="104"/>
      <c r="O82" s="105">
        <f t="shared" si="1"/>
        <v>0</v>
      </c>
      <c r="P82" s="105"/>
    </row>
    <row r="83" spans="1:16" ht="12.75">
      <c r="A83" s="105" t="str">
        <f>IF('1 Учебная работа'!D80&lt;&gt;"",'1 Учебная работа'!D80,"")</f>
        <v>Подготовка научно-квалификационной работы (диссертации) на соискание ученой степени кандидата наук</v>
      </c>
      <c r="B83" s="109">
        <f>IF('1 Учебная работа'!B80&lt;&gt;"",'1 Учебная работа'!E80,"")</f>
        <v>5</v>
      </c>
      <c r="C83" s="109" t="str">
        <f>IF('1 Учебная работа'!D80&lt;&gt;"",'1 Учебная работа'!A80&amp;" ("&amp;'1 Учебная работа'!F80&amp;")","")</f>
        <v>46.06.01(24)-19-О (1948)</v>
      </c>
      <c r="D83" s="109" t="str">
        <f>IF('1 Учебная работа'!D80&lt;&gt;"",'1 Учебная работа'!H80,"")</f>
        <v>Зачет с оценкой</v>
      </c>
      <c r="E83" s="121">
        <f>IF('1 Учебная работа'!D80&lt;&gt;"",'1 Учебная работа'!G80,"")</f>
        <v>1</v>
      </c>
      <c r="F83" s="105">
        <f>IF($D83=F$9,F$8*'1 Учебная работа'!$I80,"")</f>
      </c>
      <c r="G83" s="105">
        <f>IF($D83=G$9,G$8*'1 Учебная работа'!$I80,"")</f>
      </c>
      <c r="H83" s="105">
        <f>IF($D83=H$9,H$8*'1 Учебная работа'!$I80,"")</f>
      </c>
      <c r="I83" s="105"/>
      <c r="J83" s="105"/>
      <c r="K83" s="105"/>
      <c r="L83" s="105"/>
      <c r="M83" s="105"/>
      <c r="N83" s="104"/>
      <c r="O83" s="105">
        <f t="shared" si="1"/>
        <v>0</v>
      </c>
      <c r="P83" s="105"/>
    </row>
    <row r="84" spans="1:16" ht="12.75">
      <c r="A84" s="105" t="str">
        <f>IF('1 Учебная работа'!D81&lt;&gt;"",'1 Учебная работа'!D81,"")</f>
        <v>Практика по получению профессиональных умений и опыта профессиональной деятельности</v>
      </c>
      <c r="B84" s="109">
        <f>IF('1 Учебная работа'!B81&lt;&gt;"",'1 Учебная работа'!E81,"")</f>
        <v>5</v>
      </c>
      <c r="C84" s="109" t="str">
        <f>IF('1 Учебная работа'!D81&lt;&gt;"",'1 Учебная работа'!A81&amp;" ("&amp;'1 Учебная работа'!F81&amp;")","")</f>
        <v>46.06.01(24)-19-О (1948)</v>
      </c>
      <c r="D84" s="109" t="str">
        <f>IF('1 Учебная работа'!D81&lt;&gt;"",'1 Учебная работа'!H81,"")</f>
        <v>Зачет с оценкой</v>
      </c>
      <c r="E84" s="121">
        <f>IF('1 Учебная работа'!D81&lt;&gt;"",'1 Учебная работа'!G81,"")</f>
        <v>1</v>
      </c>
      <c r="F84" s="105">
        <f>IF($D84=F$9,F$8*'1 Учебная работа'!$I81,"")</f>
      </c>
      <c r="G84" s="105">
        <f>IF($D84=G$9,G$8*'1 Учебная работа'!$I81,"")</f>
      </c>
      <c r="H84" s="105">
        <f>IF($D84=H$9,H$8*'1 Учебная работа'!$I81,"")</f>
      </c>
      <c r="I84" s="105"/>
      <c r="J84" s="105"/>
      <c r="K84" s="105"/>
      <c r="L84" s="105"/>
      <c r="M84" s="105"/>
      <c r="N84" s="104"/>
      <c r="O84" s="105">
        <f t="shared" si="1"/>
        <v>0</v>
      </c>
      <c r="P84" s="105"/>
    </row>
    <row r="85" spans="1:16" ht="12.75">
      <c r="A85" s="105" t="str">
        <f>IF('1 Учебная работа'!D82&lt;&gt;"",'1 Учебная работа'!D82,"")</f>
        <v>Практика по получению профессиональных умений и опыта профессиональной деятельности</v>
      </c>
      <c r="B85" s="109">
        <f>IF('1 Учебная работа'!B82&lt;&gt;"",'1 Учебная работа'!E82,"")</f>
        <v>5</v>
      </c>
      <c r="C85" s="109" t="str">
        <f>IF('1 Учебная работа'!D82&lt;&gt;"",'1 Учебная работа'!A82&amp;" ("&amp;'1 Учебная работа'!F82&amp;")","")</f>
        <v>46.06.01(24)-19-О (1948)</v>
      </c>
      <c r="D85" s="109" t="str">
        <f>IF('1 Учебная работа'!D82&lt;&gt;"",'1 Учебная работа'!H82,"")</f>
        <v>КСР</v>
      </c>
      <c r="E85" s="121">
        <f>IF('1 Учебная работа'!D82&lt;&gt;"",'1 Учебная работа'!G82,"")</f>
        <v>1</v>
      </c>
      <c r="F85" s="105">
        <f>IF($D85=F$9,F$8*'1 Учебная работа'!$I82,"")</f>
      </c>
      <c r="G85" s="105">
        <f>IF($D85=G$9,G$8*'1 Учебная работа'!$I82,"")</f>
      </c>
      <c r="H85" s="105">
        <f>IF($D85=H$9,H$8*'1 Учебная работа'!$I82,"")</f>
      </c>
      <c r="I85" s="105"/>
      <c r="J85" s="105"/>
      <c r="K85" s="105"/>
      <c r="L85" s="105"/>
      <c r="M85" s="105"/>
      <c r="N85" s="104"/>
      <c r="O85" s="105">
        <f t="shared" si="1"/>
        <v>0</v>
      </c>
      <c r="P85" s="105"/>
    </row>
    <row r="86" spans="1:16" ht="12.75">
      <c r="A86" s="105" t="str">
        <f>IF('1 Учебная работа'!D83&lt;&gt;"",'1 Учебная работа'!D83,"")</f>
        <v>Технологическая (проектно-технологическая) практика</v>
      </c>
      <c r="B86" s="109">
        <f>IF('1 Учебная работа'!B83&lt;&gt;"",'1 Учебная работа'!E83,"")</f>
        <v>5</v>
      </c>
      <c r="C86" s="109" t="str">
        <f>IF('1 Учебная работа'!D83&lt;&gt;"",'1 Учебная работа'!A83&amp;" ("&amp;'1 Учебная работа'!F83&amp;")","")</f>
        <v>44.03.01(4)-19-О (1904)</v>
      </c>
      <c r="D86" s="109" t="str">
        <f>IF('1 Учебная работа'!D83&lt;&gt;"",'1 Учебная работа'!H83,"")</f>
        <v>КСР</v>
      </c>
      <c r="E86" s="121">
        <f>IF('1 Учебная работа'!D83&lt;&gt;"",'1 Учебная работа'!G83,"")</f>
        <v>4</v>
      </c>
      <c r="F86" s="105">
        <f>IF($D86=F$9,F$8*'1 Учебная работа'!$I83,"")</f>
      </c>
      <c r="G86" s="105">
        <f>IF($D86=G$9,G$8*'1 Учебная работа'!$I83,"")</f>
      </c>
      <c r="H86" s="105">
        <f>IF($D86=H$9,H$8*'1 Учебная работа'!$I83,"")</f>
      </c>
      <c r="I86" s="105"/>
      <c r="J86" s="105"/>
      <c r="K86" s="105"/>
      <c r="L86" s="105"/>
      <c r="M86" s="105"/>
      <c r="N86" s="104"/>
      <c r="O86" s="105">
        <f t="shared" si="1"/>
        <v>0</v>
      </c>
      <c r="P86" s="105"/>
    </row>
    <row r="87" spans="1:16" ht="12.75">
      <c r="A87" s="105" t="str">
        <f>IF('1 Учебная работа'!D84&lt;&gt;"",'1 Учебная работа'!D84,"")</f>
        <v>История России (до XVIII в.)</v>
      </c>
      <c r="B87" s="109">
        <f>IF('1 Учебная работа'!B84&lt;&gt;"",'1 Учебная работа'!E84,"")</f>
        <v>6</v>
      </c>
      <c r="C87" s="109" t="str">
        <f>IF('1 Учебная работа'!D84&lt;&gt;"",'1 Учебная работа'!A84&amp;" ("&amp;'1 Учебная работа'!F84&amp;")","")</f>
        <v>44.03.01(4)-19-З (1954)</v>
      </c>
      <c r="D87" s="109" t="str">
        <f>IF('1 Учебная работа'!D84&lt;&gt;"",'1 Учебная работа'!H84,"")</f>
        <v>Практические</v>
      </c>
      <c r="E87" s="121">
        <f>IF('1 Учебная работа'!D84&lt;&gt;"",'1 Учебная работа'!G84,"")</f>
        <v>5</v>
      </c>
      <c r="F87" s="105">
        <f>IF($D87=F$9,F$8*'1 Учебная работа'!$I84,"")</f>
      </c>
      <c r="G87" s="105">
        <f>IF($D87=G$9,G$8*'1 Учебная работа'!$I84,"")</f>
        <v>1</v>
      </c>
      <c r="H87" s="105">
        <f>IF($D87=H$9,H$8*'1 Учебная работа'!$I84,"")</f>
      </c>
      <c r="I87" s="105"/>
      <c r="J87" s="105"/>
      <c r="K87" s="105"/>
      <c r="L87" s="105"/>
      <c r="M87" s="105"/>
      <c r="N87" s="104"/>
      <c r="O87" s="105">
        <f t="shared" si="1"/>
        <v>1</v>
      </c>
      <c r="P87" s="105"/>
    </row>
    <row r="88" spans="1:16" ht="12.75">
      <c r="A88" s="105" t="str">
        <f>IF('1 Учебная работа'!D85&lt;&gt;"",'1 Учебная работа'!D85,"")</f>
        <v>История России (до XVIII в.)</v>
      </c>
      <c r="B88" s="109">
        <f>IF('1 Учебная работа'!B85&lt;&gt;"",'1 Учебная работа'!E85,"")</f>
        <v>6</v>
      </c>
      <c r="C88" s="109" t="str">
        <f>IF('1 Учебная работа'!D85&lt;&gt;"",'1 Учебная работа'!A85&amp;" ("&amp;'1 Учебная работа'!F85&amp;")","")</f>
        <v>44.03.01(4)-19-З (1954)</v>
      </c>
      <c r="D88" s="109" t="str">
        <f>IF('1 Учебная работа'!D85&lt;&gt;"",'1 Учебная работа'!H85,"")</f>
        <v>Экзамен</v>
      </c>
      <c r="E88" s="121">
        <f>IF('1 Учебная работа'!D85&lt;&gt;"",'1 Учебная работа'!G85,"")</f>
        <v>5</v>
      </c>
      <c r="F88" s="105">
        <f>IF($D88=F$9,F$8*'1 Учебная работа'!$I85,"")</f>
      </c>
      <c r="G88" s="105">
        <f>IF($D88=G$9,G$8*'1 Учебная работа'!$I85,"")</f>
      </c>
      <c r="H88" s="105">
        <f>IF($D88=H$9,H$8*'1 Учебная работа'!$I85,"")</f>
      </c>
      <c r="I88" s="105"/>
      <c r="J88" s="105"/>
      <c r="K88" s="105"/>
      <c r="L88" s="105"/>
      <c r="M88" s="105"/>
      <c r="N88" s="104"/>
      <c r="O88" s="105">
        <f t="shared" si="1"/>
        <v>0</v>
      </c>
      <c r="P88" s="105"/>
    </row>
    <row r="89" spans="1:16" ht="12.75">
      <c r="A89" s="105" t="str">
        <f>IF('1 Учебная работа'!D86&lt;&gt;"",'1 Учебная работа'!D86,"")</f>
        <v>История России новейшего периода</v>
      </c>
      <c r="B89" s="109">
        <f>IF('1 Учебная работа'!B86&lt;&gt;"",'1 Учебная работа'!E86,"")</f>
        <v>6</v>
      </c>
      <c r="C89" s="109" t="str">
        <f>IF('1 Учебная работа'!D86&lt;&gt;"",'1 Учебная работа'!A86&amp;" ("&amp;'1 Учебная работа'!F86&amp;")","")</f>
        <v>44.03.01(4)-19-О (1904)</v>
      </c>
      <c r="D89" s="109" t="str">
        <f>IF('1 Учебная работа'!D86&lt;&gt;"",'1 Учебная работа'!H86,"")</f>
        <v>Практические</v>
      </c>
      <c r="E89" s="121">
        <f>IF('1 Учебная работа'!D86&lt;&gt;"",'1 Учебная работа'!G86,"")</f>
        <v>14</v>
      </c>
      <c r="F89" s="105">
        <f>IF($D89=F$9,F$8*'1 Учебная работа'!$I86,"")</f>
      </c>
      <c r="G89" s="105">
        <f>IF($D89=G$9,G$8*'1 Учебная работа'!$I86,"")</f>
        <v>4.5</v>
      </c>
      <c r="H89" s="105">
        <f>IF($D89=H$9,H$8*'1 Учебная работа'!$I86,"")</f>
      </c>
      <c r="I89" s="105"/>
      <c r="J89" s="105"/>
      <c r="K89" s="105"/>
      <c r="L89" s="105"/>
      <c r="M89" s="105"/>
      <c r="N89" s="104"/>
      <c r="O89" s="105">
        <f t="shared" si="1"/>
        <v>4.5</v>
      </c>
      <c r="P89" s="105"/>
    </row>
    <row r="90" spans="1:16" ht="12.75">
      <c r="A90" s="105" t="str">
        <f>IF('1 Учебная работа'!D87&lt;&gt;"",'1 Учебная работа'!D87,"")</f>
        <v>История России новейшего периода</v>
      </c>
      <c r="B90" s="109">
        <f>IF('1 Учебная работа'!B87&lt;&gt;"",'1 Учебная работа'!E87,"")</f>
        <v>6</v>
      </c>
      <c r="C90" s="109" t="str">
        <f>IF('1 Учебная работа'!D87&lt;&gt;"",'1 Учебная работа'!A87&amp;" ("&amp;'1 Учебная работа'!F87&amp;")","")</f>
        <v>44.03.01(4)-19-О (1904)</v>
      </c>
      <c r="D90" s="109" t="str">
        <f>IF('1 Учебная работа'!D87&lt;&gt;"",'1 Учебная работа'!H87,"")</f>
        <v>Лекции</v>
      </c>
      <c r="E90" s="121">
        <f>IF('1 Учебная работа'!D87&lt;&gt;"",'1 Учебная работа'!G87,"")</f>
        <v>14</v>
      </c>
      <c r="F90" s="105">
        <f>IF($D90=F$9,F$8*'1 Учебная работа'!$I87,"")</f>
        <v>12</v>
      </c>
      <c r="G90" s="105">
        <f>IF($D90=G$9,G$8*'1 Учебная работа'!$I87,"")</f>
      </c>
      <c r="H90" s="105">
        <f>IF($D90=H$9,H$8*'1 Учебная работа'!$I87,"")</f>
      </c>
      <c r="I90" s="105"/>
      <c r="J90" s="105"/>
      <c r="K90" s="105"/>
      <c r="L90" s="105"/>
      <c r="M90" s="105"/>
      <c r="N90" s="104"/>
      <c r="O90" s="105">
        <f t="shared" si="1"/>
        <v>12</v>
      </c>
      <c r="P90" s="105">
        <v>12</v>
      </c>
    </row>
    <row r="91" spans="1:16" ht="12.75">
      <c r="A91" s="105" t="str">
        <f>IF('1 Учебная работа'!D88&lt;&gt;"",'1 Учебная работа'!D88,"")</f>
        <v>История России новейшего периода</v>
      </c>
      <c r="B91" s="109">
        <f>IF('1 Учебная работа'!B88&lt;&gt;"",'1 Учебная работа'!E88,"")</f>
        <v>6</v>
      </c>
      <c r="C91" s="109" t="str">
        <f>IF('1 Учебная работа'!D88&lt;&gt;"",'1 Учебная работа'!A88&amp;" ("&amp;'1 Учебная работа'!F88&amp;")","")</f>
        <v>44.03.01(4)-19-О (1904)</v>
      </c>
      <c r="D91" s="109" t="str">
        <f>IF('1 Учебная работа'!D88&lt;&gt;"",'1 Учебная работа'!H88,"")</f>
        <v>Экзамен</v>
      </c>
      <c r="E91" s="121">
        <f>IF('1 Учебная работа'!D88&lt;&gt;"",'1 Учебная работа'!G88,"")</f>
        <v>14</v>
      </c>
      <c r="F91" s="105">
        <f>IF($D91=F$9,F$8*'1 Учебная работа'!$I88,"")</f>
      </c>
      <c r="G91" s="105">
        <f>IF($D91=G$9,G$8*'1 Учебная работа'!$I88,"")</f>
      </c>
      <c r="H91" s="105">
        <f>IF($D91=H$9,H$8*'1 Учебная работа'!$I88,"")</f>
      </c>
      <c r="I91" s="105"/>
      <c r="J91" s="105"/>
      <c r="K91" s="105"/>
      <c r="L91" s="105"/>
      <c r="M91" s="105"/>
      <c r="N91" s="104"/>
      <c r="O91" s="105">
        <f t="shared" si="1"/>
        <v>0</v>
      </c>
      <c r="P91" s="105"/>
    </row>
    <row r="92" spans="1:16" ht="12.75">
      <c r="A92" s="105" t="str">
        <f>IF('1 Учебная работа'!D89&lt;&gt;"",'1 Учебная работа'!D89,"")</f>
        <v>Научно-исследовательская деятельность</v>
      </c>
      <c r="B92" s="109">
        <f>IF('1 Учебная работа'!B89&lt;&gt;"",'1 Учебная работа'!E89,"")</f>
        <v>6</v>
      </c>
      <c r="C92" s="109" t="str">
        <f>IF('1 Учебная работа'!D89&lt;&gt;"",'1 Учебная работа'!A89&amp;" ("&amp;'1 Учебная работа'!F89&amp;")","")</f>
        <v>46.06.01(24)-19-О (1948)</v>
      </c>
      <c r="D92" s="109" t="str">
        <f>IF('1 Учебная работа'!D89&lt;&gt;"",'1 Учебная работа'!H89,"")</f>
        <v>КСР</v>
      </c>
      <c r="E92" s="121">
        <f>IF('1 Учебная работа'!D89&lt;&gt;"",'1 Учебная работа'!G89,"")</f>
        <v>1</v>
      </c>
      <c r="F92" s="105">
        <f>IF($D92=F$9,F$8*'1 Учебная работа'!$I89,"")</f>
      </c>
      <c r="G92" s="105">
        <f>IF($D92=G$9,G$8*'1 Учебная работа'!$I89,"")</f>
      </c>
      <c r="H92" s="105">
        <f>IF($D92=H$9,H$8*'1 Учебная работа'!$I89,"")</f>
      </c>
      <c r="I92" s="105"/>
      <c r="J92" s="105"/>
      <c r="K92" s="105"/>
      <c r="L92" s="105"/>
      <c r="M92" s="105"/>
      <c r="N92" s="104"/>
      <c r="O92" s="105">
        <f t="shared" si="1"/>
        <v>0</v>
      </c>
      <c r="P92" s="105"/>
    </row>
    <row r="93" spans="1:16" ht="12.75">
      <c r="A93" s="105" t="str">
        <f>IF('1 Учебная работа'!D90&lt;&gt;"",'1 Учебная работа'!D90,"")</f>
        <v>Научно-исследовательская деятельность</v>
      </c>
      <c r="B93" s="109">
        <f>IF('1 Учебная работа'!B90&lt;&gt;"",'1 Учебная работа'!E90,"")</f>
        <v>6</v>
      </c>
      <c r="C93" s="109" t="str">
        <f>IF('1 Учебная работа'!D90&lt;&gt;"",'1 Учебная работа'!A90&amp;" ("&amp;'1 Учебная работа'!F90&amp;")","")</f>
        <v>46.06.01(24)-19-О (1948)</v>
      </c>
      <c r="D93" s="109" t="str">
        <f>IF('1 Учебная работа'!D90&lt;&gt;"",'1 Учебная работа'!H90,"")</f>
        <v>Зачет с оценкой</v>
      </c>
      <c r="E93" s="121">
        <f>IF('1 Учебная работа'!D90&lt;&gt;"",'1 Учебная работа'!G90,"")</f>
        <v>1</v>
      </c>
      <c r="F93" s="105">
        <f>IF($D93=F$9,F$8*'1 Учебная работа'!$I90,"")</f>
      </c>
      <c r="G93" s="105">
        <f>IF($D93=G$9,G$8*'1 Учебная работа'!$I90,"")</f>
      </c>
      <c r="H93" s="105">
        <f>IF($D93=H$9,H$8*'1 Учебная работа'!$I90,"")</f>
      </c>
      <c r="I93" s="105"/>
      <c r="J93" s="105"/>
      <c r="K93" s="105"/>
      <c r="L93" s="105"/>
      <c r="M93" s="105"/>
      <c r="N93" s="104"/>
      <c r="O93" s="105">
        <f t="shared" si="1"/>
        <v>0</v>
      </c>
      <c r="P93" s="105"/>
    </row>
    <row r="94" spans="1:16" ht="12.75">
      <c r="A94" s="105" t="str">
        <f>IF('1 Учебная работа'!D91&lt;&gt;"",'1 Учебная работа'!D91,"")</f>
        <v>Основы научных исследований в профессиональной деятельности педагога</v>
      </c>
      <c r="B94" s="109">
        <f>IF('1 Учебная работа'!B91&lt;&gt;"",'1 Учебная работа'!E91,"")</f>
        <v>6</v>
      </c>
      <c r="C94" s="109" t="str">
        <f>IF('1 Учебная работа'!D91&lt;&gt;"",'1 Учебная работа'!A91&amp;" ("&amp;'1 Учебная работа'!F91&amp;")","")</f>
        <v>44.03.01(4)-19-З (1954)</v>
      </c>
      <c r="D94" s="109" t="str">
        <f>IF('1 Учебная работа'!D91&lt;&gt;"",'1 Учебная работа'!H91,"")</f>
        <v>Зачет</v>
      </c>
      <c r="E94" s="121">
        <f>IF('1 Учебная работа'!D91&lt;&gt;"",'1 Учебная работа'!G91,"")</f>
        <v>5</v>
      </c>
      <c r="F94" s="105">
        <f>IF($D94=F$9,F$8*'1 Учебная работа'!$I91,"")</f>
      </c>
      <c r="G94" s="105">
        <f>IF($D94=G$9,G$8*'1 Учебная работа'!$I91,"")</f>
      </c>
      <c r="H94" s="105">
        <f>IF($D94=H$9,H$8*'1 Учебная работа'!$I91,"")</f>
      </c>
      <c r="I94" s="105"/>
      <c r="J94" s="105"/>
      <c r="K94" s="105"/>
      <c r="L94" s="105"/>
      <c r="M94" s="105"/>
      <c r="N94" s="104"/>
      <c r="O94" s="105">
        <f t="shared" si="1"/>
        <v>0</v>
      </c>
      <c r="P94" s="105"/>
    </row>
    <row r="95" spans="1:16" ht="12.75">
      <c r="A95" s="105" t="str">
        <f>IF('1 Учебная работа'!D92&lt;&gt;"",'1 Учебная работа'!D92,"")</f>
        <v>Основы научных исследований в профессиональной деятельности педагога</v>
      </c>
      <c r="B95" s="109">
        <f>IF('1 Учебная работа'!B92&lt;&gt;"",'1 Учебная работа'!E92,"")</f>
        <v>6</v>
      </c>
      <c r="C95" s="109" t="str">
        <f>IF('1 Учебная работа'!D92&lt;&gt;"",'1 Учебная работа'!A92&amp;" ("&amp;'1 Учебная работа'!F92&amp;")","")</f>
        <v>44.03.01(4)-19-З (1954)</v>
      </c>
      <c r="D95" s="109" t="str">
        <f>IF('1 Учебная работа'!D92&lt;&gt;"",'1 Учебная работа'!H92,"")</f>
        <v>Практические</v>
      </c>
      <c r="E95" s="121">
        <f>IF('1 Учебная работа'!D92&lt;&gt;"",'1 Учебная работа'!G92,"")</f>
        <v>5</v>
      </c>
      <c r="F95" s="105">
        <f>IF($D95=F$9,F$8*'1 Учебная работа'!$I92,"")</f>
      </c>
      <c r="G95" s="105">
        <f>IF($D95=G$9,G$8*'1 Учебная работа'!$I92,"")</f>
        <v>1</v>
      </c>
      <c r="H95" s="105">
        <f>IF($D95=H$9,H$8*'1 Учебная работа'!$I92,"")</f>
      </c>
      <c r="I95" s="105"/>
      <c r="J95" s="105"/>
      <c r="K95" s="105"/>
      <c r="L95" s="105"/>
      <c r="M95" s="105"/>
      <c r="N95" s="104"/>
      <c r="O95" s="105">
        <f t="shared" si="1"/>
        <v>1</v>
      </c>
      <c r="P95" s="105"/>
    </row>
    <row r="96" spans="1:16" ht="12.75">
      <c r="A96" s="105" t="str">
        <f>IF('1 Учебная работа'!D93&lt;&gt;"",'1 Учебная работа'!D93,"")</f>
        <v>Подготовка к сдаче и сдача государственного экзамена</v>
      </c>
      <c r="B96" s="109">
        <f>IF('1 Учебная работа'!B93&lt;&gt;"",'1 Учебная работа'!E93,"")</f>
        <v>6</v>
      </c>
      <c r="C96" s="109" t="str">
        <f>IF('1 Учебная работа'!D93&lt;&gt;"",'1 Учебная работа'!A93&amp;" ("&amp;'1 Учебная работа'!F93&amp;")","")</f>
        <v>46.06.01(24)-19-О (1948)</v>
      </c>
      <c r="D96" s="109" t="str">
        <f>IF('1 Учебная работа'!D93&lt;&gt;"",'1 Учебная работа'!H93,"")</f>
        <v>Лекции</v>
      </c>
      <c r="E96" s="121">
        <f>IF('1 Учебная работа'!D93&lt;&gt;"",'1 Учебная работа'!G93,"")</f>
        <v>1</v>
      </c>
      <c r="F96" s="105">
        <f>IF($D96=F$9,F$8*'1 Учебная работа'!$I93,"")</f>
        <v>6</v>
      </c>
      <c r="G96" s="105">
        <f>IF($D96=G$9,G$8*'1 Учебная работа'!$I93,"")</f>
      </c>
      <c r="H96" s="105">
        <f>IF($D96=H$9,H$8*'1 Учебная работа'!$I93,"")</f>
      </c>
      <c r="I96" s="105"/>
      <c r="J96" s="105"/>
      <c r="K96" s="105"/>
      <c r="L96" s="105"/>
      <c r="M96" s="105"/>
      <c r="N96" s="104"/>
      <c r="O96" s="105">
        <f t="shared" si="1"/>
        <v>6</v>
      </c>
      <c r="P96" s="105"/>
    </row>
    <row r="97" spans="1:16" ht="12.75">
      <c r="A97" s="105" t="str">
        <f>IF('1 Учебная работа'!D94&lt;&gt;"",'1 Учебная работа'!D94,"")</f>
        <v>Подготовка к сдаче и сдача государственного экзамена</v>
      </c>
      <c r="B97" s="109">
        <f>IF('1 Учебная работа'!B94&lt;&gt;"",'1 Учебная работа'!E94,"")</f>
        <v>6</v>
      </c>
      <c r="C97" s="109" t="str">
        <f>IF('1 Учебная работа'!D94&lt;&gt;"",'1 Учебная работа'!A94&amp;" ("&amp;'1 Учебная работа'!F94&amp;")","")</f>
        <v>46.06.01(24)-19-О (1948)</v>
      </c>
      <c r="D97" s="109" t="str">
        <f>IF('1 Учебная работа'!D94&lt;&gt;"",'1 Учебная работа'!H94,"")</f>
        <v>КСР</v>
      </c>
      <c r="E97" s="121">
        <f>IF('1 Учебная работа'!D94&lt;&gt;"",'1 Учебная работа'!G94,"")</f>
        <v>1</v>
      </c>
      <c r="F97" s="105">
        <f>IF($D97=F$9,F$8*'1 Учебная работа'!$I94,"")</f>
      </c>
      <c r="G97" s="105">
        <f>IF($D97=G$9,G$8*'1 Учебная работа'!$I94,"")</f>
      </c>
      <c r="H97" s="105">
        <f>IF($D97=H$9,H$8*'1 Учебная работа'!$I94,"")</f>
      </c>
      <c r="I97" s="105"/>
      <c r="J97" s="105"/>
      <c r="K97" s="105"/>
      <c r="L97" s="105"/>
      <c r="M97" s="105"/>
      <c r="N97" s="104"/>
      <c r="O97" s="105">
        <f t="shared" si="1"/>
        <v>0</v>
      </c>
      <c r="P97" s="105"/>
    </row>
    <row r="98" spans="1:16" ht="12.75">
      <c r="A98" s="105" t="str">
        <f>IF('1 Учебная работа'!D95&lt;&gt;"",'1 Учебная работа'!D95,"")</f>
        <v>Подготовка научно-квалификационной работы (диссертации) на соискание ученой степени кандидата наук</v>
      </c>
      <c r="B98" s="109">
        <f>IF('1 Учебная работа'!B95&lt;&gt;"",'1 Учебная работа'!E95,"")</f>
        <v>6</v>
      </c>
      <c r="C98" s="109" t="str">
        <f>IF('1 Учебная работа'!D95&lt;&gt;"",'1 Учебная работа'!A95&amp;" ("&amp;'1 Учебная работа'!F95&amp;")","")</f>
        <v>46.06.01(24)-19-О (1948)</v>
      </c>
      <c r="D98" s="109" t="str">
        <f>IF('1 Учебная работа'!D95&lt;&gt;"",'1 Учебная работа'!H95,"")</f>
        <v>КСР</v>
      </c>
      <c r="E98" s="121">
        <f>IF('1 Учебная работа'!D95&lt;&gt;"",'1 Учебная работа'!G95,"")</f>
        <v>1</v>
      </c>
      <c r="F98" s="105">
        <f>IF($D98=F$9,F$8*'1 Учебная работа'!$I95,"")</f>
      </c>
      <c r="G98" s="105">
        <f>IF($D98=G$9,G$8*'1 Учебная работа'!$I95,"")</f>
      </c>
      <c r="H98" s="105">
        <f>IF($D98=H$9,H$8*'1 Учебная работа'!$I95,"")</f>
      </c>
      <c r="I98" s="105"/>
      <c r="J98" s="105"/>
      <c r="K98" s="105"/>
      <c r="L98" s="105"/>
      <c r="M98" s="105"/>
      <c r="N98" s="104"/>
      <c r="O98" s="105">
        <f t="shared" si="1"/>
        <v>0</v>
      </c>
      <c r="P98" s="105"/>
    </row>
    <row r="99" spans="1:16" ht="12.75">
      <c r="A99" s="105" t="str">
        <f>IF('1 Учебная работа'!D96&lt;&gt;"",'1 Учебная работа'!D96,"")</f>
        <v>Подготовка научно-квалификационной работы (диссертации) на соискание ученой степени кандидата наук</v>
      </c>
      <c r="B99" s="109">
        <f>IF('1 Учебная работа'!B96&lt;&gt;"",'1 Учебная работа'!E96,"")</f>
        <v>6</v>
      </c>
      <c r="C99" s="109" t="str">
        <f>IF('1 Учебная работа'!D96&lt;&gt;"",'1 Учебная работа'!A96&amp;" ("&amp;'1 Учебная работа'!F96&amp;")","")</f>
        <v>46.06.01(24)-19-О (1948)</v>
      </c>
      <c r="D99" s="109" t="str">
        <f>IF('1 Учебная работа'!D96&lt;&gt;"",'1 Учебная работа'!H96,"")</f>
        <v>Зачет с оценкой</v>
      </c>
      <c r="E99" s="121">
        <f>IF('1 Учебная работа'!D96&lt;&gt;"",'1 Учебная работа'!G96,"")</f>
        <v>1</v>
      </c>
      <c r="F99" s="105">
        <f>IF($D99=F$9,F$8*'1 Учебная работа'!$I96,"")</f>
      </c>
      <c r="G99" s="105">
        <f>IF($D99=G$9,G$8*'1 Учебная работа'!$I96,"")</f>
      </c>
      <c r="H99" s="105">
        <f>IF($D99=H$9,H$8*'1 Учебная работа'!$I96,"")</f>
      </c>
      <c r="I99" s="105"/>
      <c r="J99" s="105"/>
      <c r="K99" s="105"/>
      <c r="L99" s="105"/>
      <c r="M99" s="105"/>
      <c r="N99" s="104"/>
      <c r="O99" s="105">
        <f t="shared" si="1"/>
        <v>0</v>
      </c>
      <c r="P99" s="105"/>
    </row>
    <row r="100" spans="1:16" ht="12.75">
      <c r="A100" s="105" t="str">
        <f>IF('1 Учебная работа'!D97&lt;&gt;"",'1 Учебная работа'!D97,"")</f>
        <v>Представление научного доклада об основных результатах подготовленной научно-квалификационной работы (диссертации)</v>
      </c>
      <c r="B100" s="109">
        <f>IF('1 Учебная работа'!B97&lt;&gt;"",'1 Учебная работа'!E97,"")</f>
        <v>6</v>
      </c>
      <c r="C100" s="109" t="str">
        <f>IF('1 Учебная работа'!D97&lt;&gt;"",'1 Учебная работа'!A97&amp;" ("&amp;'1 Учебная работа'!F97&amp;")","")</f>
        <v>46.06.01(24)-19-О (1948)</v>
      </c>
      <c r="D100" s="109" t="str">
        <f>IF('1 Учебная работа'!D97&lt;&gt;"",'1 Учебная работа'!H97,"")</f>
        <v>КСР</v>
      </c>
      <c r="E100" s="121">
        <f>IF('1 Учебная работа'!D97&lt;&gt;"",'1 Учебная работа'!G97,"")</f>
        <v>1</v>
      </c>
      <c r="F100" s="105">
        <f>IF($D100=F$9,F$8*'1 Учебная работа'!$I97,"")</f>
      </c>
      <c r="G100" s="105">
        <f>IF($D100=G$9,G$8*'1 Учебная работа'!$I97,"")</f>
      </c>
      <c r="H100" s="105">
        <f>IF($D100=H$9,H$8*'1 Учебная работа'!$I97,"")</f>
      </c>
      <c r="I100" s="105"/>
      <c r="J100" s="105"/>
      <c r="K100" s="105"/>
      <c r="L100" s="105"/>
      <c r="M100" s="105"/>
      <c r="N100" s="104"/>
      <c r="O100" s="105">
        <f t="shared" si="1"/>
        <v>0</v>
      </c>
      <c r="P100" s="105"/>
    </row>
    <row r="101" spans="1:16" ht="12.75">
      <c r="A101" s="105" t="str">
        <f>IF('1 Учебная работа'!D98&lt;&gt;"",'1 Учебная работа'!D98,"")</f>
        <v>Историография отечественной и зарубежной истории</v>
      </c>
      <c r="B101" s="109">
        <f>IF('1 Учебная работа'!B98&lt;&gt;"",'1 Учебная работа'!E98,"")</f>
        <v>7</v>
      </c>
      <c r="C101" s="109" t="str">
        <f>IF('1 Учебная работа'!D98&lt;&gt;"",'1 Учебная работа'!A98&amp;" ("&amp;'1 Учебная работа'!F98&amp;")","")</f>
        <v>44.03.01(4)-18-О (1804)</v>
      </c>
      <c r="D101" s="109" t="str">
        <f>IF('1 Учебная работа'!D98&lt;&gt;"",'1 Учебная работа'!H98,"")</f>
        <v>Зачет</v>
      </c>
      <c r="E101" s="121">
        <f>IF('1 Учебная работа'!D98&lt;&gt;"",'1 Учебная работа'!G98,"")</f>
        <v>17</v>
      </c>
      <c r="F101" s="105">
        <f>IF($D101=F$9,F$8*'1 Учебная работа'!$I98,"")</f>
      </c>
      <c r="G101" s="105">
        <f>IF($D101=G$9,G$8*'1 Учебная работа'!$I98,"")</f>
      </c>
      <c r="H101" s="105">
        <f>IF($D101=H$9,H$8*'1 Учебная работа'!$I98,"")</f>
      </c>
      <c r="I101" s="105"/>
      <c r="J101" s="105"/>
      <c r="K101" s="105"/>
      <c r="L101" s="105"/>
      <c r="M101" s="105"/>
      <c r="N101" s="104"/>
      <c r="O101" s="105">
        <f t="shared" si="1"/>
        <v>0</v>
      </c>
      <c r="P101" s="105"/>
    </row>
    <row r="102" spans="1:16" ht="12.75">
      <c r="A102" s="105" t="str">
        <f>IF('1 Учебная работа'!D99&lt;&gt;"",'1 Учебная работа'!D99,"")</f>
        <v>Историография отечественной и зарубежной истории</v>
      </c>
      <c r="B102" s="109">
        <f>IF('1 Учебная работа'!B99&lt;&gt;"",'1 Учебная работа'!E99,"")</f>
        <v>7</v>
      </c>
      <c r="C102" s="109" t="str">
        <f>IF('1 Учебная работа'!D99&lt;&gt;"",'1 Учебная работа'!A99&amp;" ("&amp;'1 Учебная работа'!F99&amp;")","")</f>
        <v>44.03.01(4)-18-О (1804)</v>
      </c>
      <c r="D102" s="109" t="str">
        <f>IF('1 Учебная работа'!D99&lt;&gt;"",'1 Учебная работа'!H99,"")</f>
        <v>Практические</v>
      </c>
      <c r="E102" s="121">
        <f>IF('1 Учебная работа'!D99&lt;&gt;"",'1 Учебная работа'!G99,"")</f>
        <v>17</v>
      </c>
      <c r="F102" s="105">
        <f>IF($D102=F$9,F$8*'1 Учебная работа'!$I99,"")</f>
      </c>
      <c r="G102" s="105">
        <f>IF($D102=G$9,G$8*'1 Учебная работа'!$I99,"")</f>
        <v>4.5</v>
      </c>
      <c r="H102" s="105">
        <f>IF($D102=H$9,H$8*'1 Учебная работа'!$I99,"")</f>
      </c>
      <c r="I102" s="105"/>
      <c r="J102" s="105"/>
      <c r="K102" s="105"/>
      <c r="L102" s="105"/>
      <c r="M102" s="105"/>
      <c r="N102" s="104"/>
      <c r="O102" s="105">
        <f t="shared" si="1"/>
        <v>4.5</v>
      </c>
      <c r="P102" s="105"/>
    </row>
    <row r="103" spans="1:16" ht="12.75">
      <c r="A103" s="105" t="str">
        <f>IF('1 Учебная работа'!D100&lt;&gt;"",'1 Учебная работа'!D100,"")</f>
        <v>История денег и денежного обращения в России</v>
      </c>
      <c r="B103" s="109">
        <f>IF('1 Учебная работа'!B100&lt;&gt;"",'1 Учебная работа'!E100,"")</f>
        <v>7</v>
      </c>
      <c r="C103" s="109" t="str">
        <f>IF('1 Учебная работа'!D100&lt;&gt;"",'1 Учебная работа'!A100&amp;" ("&amp;'1 Учебная работа'!F100&amp;")","")</f>
        <v>44.03.01(4)-18-О (1804)</v>
      </c>
      <c r="D103" s="109" t="str">
        <f>IF('1 Учебная работа'!D100&lt;&gt;"",'1 Учебная работа'!H100,"")</f>
        <v>Экзамен</v>
      </c>
      <c r="E103" s="121">
        <f>IF('1 Учебная работа'!D100&lt;&gt;"",'1 Учебная работа'!G100,"")</f>
        <v>17</v>
      </c>
      <c r="F103" s="105">
        <f>IF($D103=F$9,F$8*'1 Учебная работа'!$I100,"")</f>
      </c>
      <c r="G103" s="105">
        <f>IF($D103=G$9,G$8*'1 Учебная работа'!$I100,"")</f>
      </c>
      <c r="H103" s="105">
        <f>IF($D103=H$9,H$8*'1 Учебная работа'!$I100,"")</f>
      </c>
      <c r="I103" s="105"/>
      <c r="J103" s="105"/>
      <c r="K103" s="105"/>
      <c r="L103" s="105"/>
      <c r="M103" s="105"/>
      <c r="N103" s="104"/>
      <c r="O103" s="105">
        <f t="shared" si="1"/>
        <v>0</v>
      </c>
      <c r="P103" s="105"/>
    </row>
    <row r="104" spans="1:16" ht="12.75">
      <c r="A104" s="105" t="str">
        <f>IF('1 Учебная работа'!D101&lt;&gt;"",'1 Учебная работа'!D101,"")</f>
        <v>История денег и денежного обращения в России</v>
      </c>
      <c r="B104" s="109">
        <f>IF('1 Учебная работа'!B101&lt;&gt;"",'1 Учебная работа'!E101,"")</f>
        <v>7</v>
      </c>
      <c r="C104" s="109" t="str">
        <f>IF('1 Учебная работа'!D101&lt;&gt;"",'1 Учебная работа'!A101&amp;" ("&amp;'1 Учебная работа'!F101&amp;")","")</f>
        <v>44.03.01(4)-18-О (1804)</v>
      </c>
      <c r="D104" s="109" t="str">
        <f>IF('1 Учебная работа'!D101&lt;&gt;"",'1 Учебная работа'!H101,"")</f>
        <v>Практические</v>
      </c>
      <c r="E104" s="121">
        <f>IF('1 Учебная работа'!D101&lt;&gt;"",'1 Учебная работа'!G101,"")</f>
        <v>17</v>
      </c>
      <c r="F104" s="105">
        <f>IF($D104=F$9,F$8*'1 Учебная работа'!$I101,"")</f>
      </c>
      <c r="G104" s="105">
        <f>IF($D104=G$9,G$8*'1 Учебная работа'!$I101,"")</f>
        <v>9</v>
      </c>
      <c r="H104" s="105">
        <f>IF($D104=H$9,H$8*'1 Учебная работа'!$I101,"")</f>
      </c>
      <c r="I104" s="105"/>
      <c r="J104" s="105"/>
      <c r="K104" s="105"/>
      <c r="L104" s="105"/>
      <c r="M104" s="105"/>
      <c r="N104" s="104"/>
      <c r="O104" s="105">
        <f t="shared" si="1"/>
        <v>9</v>
      </c>
      <c r="P104" s="105"/>
    </row>
    <row r="105" spans="1:16" ht="12.75">
      <c r="A105" s="105" t="str">
        <f>IF('1 Учебная работа'!D102&lt;&gt;"",'1 Учебная работа'!D102,"")</f>
        <v>История денег и денежного обращения в России</v>
      </c>
      <c r="B105" s="109">
        <f>IF('1 Учебная работа'!B102&lt;&gt;"",'1 Учебная работа'!E102,"")</f>
        <v>7</v>
      </c>
      <c r="C105" s="109" t="str">
        <f>IF('1 Учебная работа'!D102&lt;&gt;"",'1 Учебная работа'!A102&amp;" ("&amp;'1 Учебная работа'!F102&amp;")","")</f>
        <v>44.03.01(4)-18-О (1804)</v>
      </c>
      <c r="D105" s="109" t="str">
        <f>IF('1 Учебная работа'!D102&lt;&gt;"",'1 Учебная работа'!H102,"")</f>
        <v>Лекции</v>
      </c>
      <c r="E105" s="121">
        <f>IF('1 Учебная работа'!D102&lt;&gt;"",'1 Учебная работа'!G102,"")</f>
        <v>17</v>
      </c>
      <c r="F105" s="105">
        <f>IF($D105=F$9,F$8*'1 Учебная работа'!$I102,"")</f>
        <v>24</v>
      </c>
      <c r="G105" s="105">
        <f>IF($D105=G$9,G$8*'1 Учебная работа'!$I102,"")</f>
      </c>
      <c r="H105" s="105">
        <f>IF($D105=H$9,H$8*'1 Учебная работа'!$I102,"")</f>
      </c>
      <c r="I105" s="105"/>
      <c r="J105" s="105"/>
      <c r="K105" s="105"/>
      <c r="L105" s="105"/>
      <c r="M105" s="105"/>
      <c r="N105" s="104"/>
      <c r="O105" s="105">
        <f t="shared" si="1"/>
        <v>24</v>
      </c>
      <c r="P105" s="105"/>
    </row>
    <row r="106" spans="1:16" ht="12.75">
      <c r="A106" s="105" t="str">
        <f>IF('1 Учебная работа'!D103&lt;&gt;"",'1 Учебная работа'!D103,"")</f>
        <v>Защита выпускной квалификационной работы, включая подготовку к процедуре защиты и процедуру защиты</v>
      </c>
      <c r="B106" s="109">
        <f>IF('1 Учебная работа'!B103&lt;&gt;"",'1 Учебная работа'!E103,"")</f>
        <v>8</v>
      </c>
      <c r="C106" s="109" t="str">
        <f>IF('1 Учебная работа'!D103&lt;&gt;"",'1 Учебная работа'!A103&amp;" ("&amp;'1 Учебная работа'!F103&amp;")","")</f>
        <v>44.03.01(4)-18-О (1804)</v>
      </c>
      <c r="D106" s="109" t="str">
        <f>IF('1 Учебная работа'!D103&lt;&gt;"",'1 Учебная работа'!H103,"")</f>
        <v>КСР</v>
      </c>
      <c r="E106" s="121">
        <f>IF('1 Учебная работа'!D103&lt;&gt;"",'1 Учебная работа'!G103,"")</f>
        <v>2</v>
      </c>
      <c r="F106" s="105">
        <f>IF($D106=F$9,F$8*'1 Учебная работа'!$I103,"")</f>
      </c>
      <c r="G106" s="105">
        <f>IF($D106=G$9,G$8*'1 Учебная работа'!$I103,"")</f>
      </c>
      <c r="H106" s="105">
        <f>IF($D106=H$9,H$8*'1 Учебная работа'!$I103,"")</f>
      </c>
      <c r="I106" s="105"/>
      <c r="J106" s="105"/>
      <c r="K106" s="105"/>
      <c r="L106" s="105"/>
      <c r="M106" s="105"/>
      <c r="N106" s="104"/>
      <c r="O106" s="105">
        <f t="shared" si="1"/>
        <v>0</v>
      </c>
      <c r="P106" s="105"/>
    </row>
    <row r="107" spans="1:16" ht="12.75">
      <c r="A107" s="105" t="str">
        <f>IF('1 Учебная работа'!D104&lt;&gt;"",'1 Учебная работа'!D104,"")</f>
        <v>Преддипломная практика</v>
      </c>
      <c r="B107" s="109">
        <f>IF('1 Учебная работа'!B104&lt;&gt;"",'1 Учебная работа'!E104,"")</f>
        <v>8</v>
      </c>
      <c r="C107" s="109" t="str">
        <f>IF('1 Учебная работа'!D104&lt;&gt;"",'1 Учебная работа'!A104&amp;" ("&amp;'1 Учебная работа'!F104&amp;")","")</f>
        <v>44.03.01(4)-18-О (1804)</v>
      </c>
      <c r="D107" s="109" t="str">
        <f>IF('1 Учебная работа'!D104&lt;&gt;"",'1 Учебная работа'!H104,"")</f>
        <v>КСР</v>
      </c>
      <c r="E107" s="121">
        <f>IF('1 Учебная работа'!D104&lt;&gt;"",'1 Учебная работа'!G104,"")</f>
        <v>3</v>
      </c>
      <c r="F107" s="105">
        <f>IF($D107=F$9,F$8*'1 Учебная работа'!$I104,"")</f>
      </c>
      <c r="G107" s="105">
        <f>IF($D107=G$9,G$8*'1 Учебная работа'!$I104,"")</f>
      </c>
      <c r="H107" s="105">
        <f>IF($D107=H$9,H$8*'1 Учебная работа'!$I104,"")</f>
      </c>
      <c r="I107" s="105"/>
      <c r="J107" s="105"/>
      <c r="K107" s="105"/>
      <c r="L107" s="105"/>
      <c r="M107" s="105"/>
      <c r="N107" s="104"/>
      <c r="O107" s="105">
        <f t="shared" si="1"/>
        <v>0</v>
      </c>
      <c r="P107" s="105"/>
    </row>
    <row r="108" spans="1:16" ht="12.75">
      <c r="A108" s="105">
        <f>IF('1 Учебная работа'!D105&lt;&gt;"",'1 Учебная работа'!D105,"")</f>
      </c>
      <c r="B108" s="109">
        <f>IF('1 Учебная работа'!B105&lt;&gt;"",'1 Учебная работа'!E105,"")</f>
      </c>
      <c r="C108" s="109">
        <f>IF('1 Учебная работа'!D105&lt;&gt;"",'1 Учебная работа'!A105&amp;" ("&amp;'1 Учебная работа'!F105&amp;")","")</f>
      </c>
      <c r="D108" s="109">
        <f>IF('1 Учебная работа'!D105&lt;&gt;"",'1 Учебная работа'!H105,"")</f>
      </c>
      <c r="E108" s="121">
        <f>IF('1 Учебная работа'!D105&lt;&gt;"",'1 Учебная работа'!G105,"")</f>
      </c>
      <c r="F108" s="105">
        <f>IF($D108=F$9,F$8*'1 Учебная работа'!$I105,"")</f>
      </c>
      <c r="G108" s="105">
        <f>IF($D108=G$9,G$8*'1 Учебная работа'!$I105,"")</f>
      </c>
      <c r="H108" s="105">
        <f>IF($D108=H$9,H$8*'1 Учебная работа'!$I105,"")</f>
      </c>
      <c r="I108" s="105"/>
      <c r="J108" s="105"/>
      <c r="K108" s="105"/>
      <c r="L108" s="105"/>
      <c r="M108" s="105"/>
      <c r="N108" s="104"/>
      <c r="O108" s="105">
        <f t="shared" si="1"/>
        <v>0</v>
      </c>
      <c r="P108" s="105"/>
    </row>
    <row r="109" spans="1:16" ht="12.75">
      <c r="A109" s="105">
        <f>IF('1 Учебная работа'!D106&lt;&gt;"",'1 Учебная работа'!D106,"")</f>
      </c>
      <c r="B109" s="109">
        <f>IF('1 Учебная работа'!B106&lt;&gt;"",'1 Учебная работа'!E106,"")</f>
      </c>
      <c r="C109" s="109">
        <f>IF('1 Учебная работа'!D106&lt;&gt;"",'1 Учебная работа'!A106&amp;" ("&amp;'1 Учебная работа'!F106&amp;")","")</f>
      </c>
      <c r="D109" s="109">
        <f>IF('1 Учебная работа'!D106&lt;&gt;"",'1 Учебная работа'!H106,"")</f>
      </c>
      <c r="E109" s="121">
        <f>IF('1 Учебная работа'!D106&lt;&gt;"",'1 Учебная работа'!G106,"")</f>
      </c>
      <c r="F109" s="105">
        <f>IF($D109=F$9,F$8*'1 Учебная работа'!$I106,"")</f>
      </c>
      <c r="G109" s="105">
        <f>IF($D109=G$9,G$8*'1 Учебная работа'!$I106,"")</f>
      </c>
      <c r="H109" s="105">
        <f>IF($D109=H$9,H$8*'1 Учебная работа'!$I106,"")</f>
      </c>
      <c r="I109" s="105"/>
      <c r="J109" s="105"/>
      <c r="K109" s="105"/>
      <c r="L109" s="105"/>
      <c r="M109" s="105"/>
      <c r="N109" s="104"/>
      <c r="O109" s="105">
        <f t="shared" si="1"/>
        <v>0</v>
      </c>
      <c r="P109" s="105"/>
    </row>
    <row r="110" spans="1:16" ht="12.75">
      <c r="A110" s="105">
        <f>IF('1 Учебная работа'!D107&lt;&gt;"",'1 Учебная работа'!D107,"")</f>
      </c>
      <c r="B110" s="109">
        <f>IF('1 Учебная работа'!B107&lt;&gt;"",'1 Учебная работа'!E107,"")</f>
      </c>
      <c r="C110" s="109">
        <f>IF('1 Учебная работа'!D107&lt;&gt;"",'1 Учебная работа'!A107&amp;" ("&amp;'1 Учебная работа'!F107&amp;")","")</f>
      </c>
      <c r="D110" s="109">
        <f>IF('1 Учебная работа'!D107&lt;&gt;"",'1 Учебная работа'!H107,"")</f>
      </c>
      <c r="E110" s="121">
        <f>IF('1 Учебная работа'!D107&lt;&gt;"",'1 Учебная работа'!G107,"")</f>
      </c>
      <c r="F110" s="105">
        <f>IF($D110=F$9,F$8*'1 Учебная работа'!$I107,"")</f>
      </c>
      <c r="G110" s="105">
        <f>IF($D110=G$9,G$8*'1 Учебная работа'!$I107,"")</f>
      </c>
      <c r="H110" s="105">
        <f>IF($D110=H$9,H$8*'1 Учебная работа'!$I107,"")</f>
      </c>
      <c r="I110" s="105"/>
      <c r="J110" s="105"/>
      <c r="K110" s="105"/>
      <c r="L110" s="105"/>
      <c r="M110" s="105"/>
      <c r="N110" s="104"/>
      <c r="O110" s="105">
        <f t="shared" si="1"/>
        <v>0</v>
      </c>
      <c r="P110" s="105"/>
    </row>
    <row r="111" spans="1:16" ht="12.75">
      <c r="A111" s="105">
        <f>IF('1 Учебная работа'!D108&lt;&gt;"",'1 Учебная работа'!D108,"")</f>
      </c>
      <c r="B111" s="109">
        <f>IF('1 Учебная работа'!B108&lt;&gt;"",'1 Учебная работа'!E108,"")</f>
      </c>
      <c r="C111" s="109">
        <f>IF('1 Учебная работа'!D108&lt;&gt;"",'1 Учебная работа'!A108&amp;" ("&amp;'1 Учебная работа'!F108&amp;")","")</f>
      </c>
      <c r="D111" s="109">
        <f>IF('1 Учебная работа'!D108&lt;&gt;"",'1 Учебная работа'!H108,"")</f>
      </c>
      <c r="E111" s="121">
        <f>IF('1 Учебная работа'!D108&lt;&gt;"",'1 Учебная работа'!G108,"")</f>
      </c>
      <c r="F111" s="105">
        <f>IF($D111=F$9,F$8*'1 Учебная работа'!$I108,"")</f>
      </c>
      <c r="G111" s="105">
        <f>IF($D111=G$9,G$8*'1 Учебная работа'!$I108,"")</f>
      </c>
      <c r="H111" s="105">
        <f>IF($D111=H$9,H$8*'1 Учебная работа'!$I108,"")</f>
      </c>
      <c r="I111" s="105"/>
      <c r="J111" s="105"/>
      <c r="K111" s="105"/>
      <c r="L111" s="105"/>
      <c r="M111" s="105"/>
      <c r="N111" s="104"/>
      <c r="O111" s="105">
        <f t="shared" si="1"/>
        <v>0</v>
      </c>
      <c r="P111" s="105"/>
    </row>
    <row r="112" spans="1:16" ht="12.75">
      <c r="A112" s="105">
        <f>IF('1 Учебная работа'!D109&lt;&gt;"",'1 Учебная работа'!D109,"")</f>
      </c>
      <c r="B112" s="109">
        <f>IF('1 Учебная работа'!B109&lt;&gt;"",'1 Учебная работа'!E109,"")</f>
      </c>
      <c r="C112" s="109">
        <f>IF('1 Учебная работа'!D109&lt;&gt;"",'1 Учебная работа'!A109&amp;" ("&amp;'1 Учебная работа'!F109&amp;")","")</f>
      </c>
      <c r="D112" s="109">
        <f>IF('1 Учебная работа'!D109&lt;&gt;"",'1 Учебная работа'!H109,"")</f>
      </c>
      <c r="E112" s="121">
        <f>IF('1 Учебная работа'!D109&lt;&gt;"",'1 Учебная работа'!G109,"")</f>
      </c>
      <c r="F112" s="105">
        <f>IF($D112=F$9,F$8*'1 Учебная работа'!$I109,"")</f>
      </c>
      <c r="G112" s="105">
        <f>IF($D112=G$9,G$8*'1 Учебная работа'!$I109,"")</f>
      </c>
      <c r="H112" s="105">
        <f>IF($D112=H$9,H$8*'1 Учебная работа'!$I109,"")</f>
      </c>
      <c r="I112" s="105"/>
      <c r="J112" s="105"/>
      <c r="K112" s="105"/>
      <c r="L112" s="105"/>
      <c r="M112" s="105"/>
      <c r="N112" s="104"/>
      <c r="O112" s="105">
        <f t="shared" si="1"/>
        <v>0</v>
      </c>
      <c r="P112" s="105"/>
    </row>
    <row r="113" spans="1:16" ht="12.75">
      <c r="A113" s="105">
        <f>IF('1 Учебная работа'!D110&lt;&gt;"",'1 Учебная работа'!D110,"")</f>
      </c>
      <c r="B113" s="109">
        <f>IF('1 Учебная работа'!B110&lt;&gt;"",'1 Учебная работа'!E110,"")</f>
      </c>
      <c r="C113" s="109">
        <f>IF('1 Учебная работа'!D110&lt;&gt;"",'1 Учебная работа'!A110&amp;" ("&amp;'1 Учебная работа'!F110&amp;")","")</f>
      </c>
      <c r="D113" s="109">
        <f>IF('1 Учебная работа'!D110&lt;&gt;"",'1 Учебная работа'!H110,"")</f>
      </c>
      <c r="E113" s="121">
        <f>IF('1 Учебная работа'!D110&lt;&gt;"",'1 Учебная работа'!G110,"")</f>
      </c>
      <c r="F113" s="105">
        <f>IF($D113=F$9,F$8*'1 Учебная работа'!$I110,"")</f>
      </c>
      <c r="G113" s="105">
        <f>IF($D113=G$9,G$8*'1 Учебная работа'!$I110,"")</f>
      </c>
      <c r="H113" s="105">
        <f>IF($D113=H$9,H$8*'1 Учебная работа'!$I110,"")</f>
      </c>
      <c r="I113" s="105"/>
      <c r="J113" s="105"/>
      <c r="K113" s="105"/>
      <c r="L113" s="105"/>
      <c r="M113" s="105"/>
      <c r="N113" s="104"/>
      <c r="O113" s="105">
        <f t="shared" si="1"/>
        <v>0</v>
      </c>
      <c r="P113" s="105"/>
    </row>
    <row r="114" spans="1:16" ht="12.75">
      <c r="A114" s="105">
        <f>IF('1 Учебная работа'!D111&lt;&gt;"",'1 Учебная работа'!D111,"")</f>
      </c>
      <c r="B114" s="109">
        <f>IF('1 Учебная работа'!B111&lt;&gt;"",'1 Учебная работа'!E111,"")</f>
      </c>
      <c r="C114" s="109">
        <f>IF('1 Учебная работа'!D111&lt;&gt;"",'1 Учебная работа'!A111&amp;" ("&amp;'1 Учебная работа'!F111&amp;")","")</f>
      </c>
      <c r="D114" s="109">
        <f>IF('1 Учебная работа'!D111&lt;&gt;"",'1 Учебная работа'!H111,"")</f>
      </c>
      <c r="E114" s="121">
        <f>IF('1 Учебная работа'!D111&lt;&gt;"",'1 Учебная работа'!G111,"")</f>
      </c>
      <c r="F114" s="105">
        <f>IF($D114=F$9,F$8*'1 Учебная работа'!$I111,"")</f>
      </c>
      <c r="G114" s="105">
        <f>IF($D114=G$9,G$8*'1 Учебная работа'!$I111,"")</f>
      </c>
      <c r="H114" s="105">
        <f>IF($D114=H$9,H$8*'1 Учебная работа'!$I111,"")</f>
      </c>
      <c r="I114" s="105"/>
      <c r="J114" s="105"/>
      <c r="K114" s="105"/>
      <c r="L114" s="105"/>
      <c r="M114" s="105"/>
      <c r="N114" s="104"/>
      <c r="O114" s="105">
        <f t="shared" si="1"/>
        <v>0</v>
      </c>
      <c r="P114" s="105"/>
    </row>
    <row r="115" spans="1:16" ht="12.75">
      <c r="A115" s="105">
        <f>IF('1 Учебная работа'!D112&lt;&gt;"",'1 Учебная работа'!D112,"")</f>
      </c>
      <c r="B115" s="109">
        <f>IF('1 Учебная работа'!B112&lt;&gt;"",'1 Учебная работа'!E112,"")</f>
      </c>
      <c r="C115" s="109">
        <f>IF('1 Учебная работа'!D112&lt;&gt;"",'1 Учебная работа'!A112&amp;" ("&amp;'1 Учебная работа'!F112&amp;")","")</f>
      </c>
      <c r="D115" s="109">
        <f>IF('1 Учебная работа'!D112&lt;&gt;"",'1 Учебная работа'!H112,"")</f>
      </c>
      <c r="E115" s="121">
        <f>IF('1 Учебная работа'!D112&lt;&gt;"",'1 Учебная работа'!G112,"")</f>
      </c>
      <c r="F115" s="105">
        <f>IF($D115=F$9,F$8*'1 Учебная работа'!$I112,"")</f>
      </c>
      <c r="G115" s="105">
        <f>IF($D115=G$9,G$8*'1 Учебная работа'!$I112,"")</f>
      </c>
      <c r="H115" s="105">
        <f>IF($D115=H$9,H$8*'1 Учебная работа'!$I112,"")</f>
      </c>
      <c r="I115" s="105"/>
      <c r="J115" s="105"/>
      <c r="K115" s="105"/>
      <c r="L115" s="105"/>
      <c r="M115" s="105"/>
      <c r="N115" s="104"/>
      <c r="O115" s="105">
        <f t="shared" si="1"/>
        <v>0</v>
      </c>
      <c r="P115" s="105"/>
    </row>
    <row r="116" spans="1:16" ht="12.75">
      <c r="A116" s="105">
        <f>IF('1 Учебная работа'!D113&lt;&gt;"",'1 Учебная работа'!D113,"")</f>
      </c>
      <c r="B116" s="109">
        <f>IF('1 Учебная работа'!B113&lt;&gt;"",'1 Учебная работа'!E113,"")</f>
      </c>
      <c r="C116" s="109">
        <f>IF('1 Учебная работа'!D113&lt;&gt;"",'1 Учебная работа'!A113&amp;" ("&amp;'1 Учебная работа'!F113&amp;")","")</f>
      </c>
      <c r="D116" s="109">
        <f>IF('1 Учебная работа'!D113&lt;&gt;"",'1 Учебная работа'!H113,"")</f>
      </c>
      <c r="E116" s="121">
        <f>IF('1 Учебная работа'!D113&lt;&gt;"",'1 Учебная работа'!G113,"")</f>
      </c>
      <c r="F116" s="105">
        <f>IF($D116=F$9,F$8*'1 Учебная работа'!$I113,"")</f>
      </c>
      <c r="G116" s="105">
        <f>IF($D116=G$9,G$8*'1 Учебная работа'!$I113,"")</f>
      </c>
      <c r="H116" s="105">
        <f>IF($D116=H$9,H$8*'1 Учебная работа'!$I113,"")</f>
      </c>
      <c r="I116" s="105"/>
      <c r="J116" s="105"/>
      <c r="K116" s="105"/>
      <c r="L116" s="105"/>
      <c r="M116" s="105"/>
      <c r="N116" s="104"/>
      <c r="O116" s="105">
        <f t="shared" si="1"/>
        <v>0</v>
      </c>
      <c r="P116" s="105"/>
    </row>
    <row r="117" spans="1:16" ht="12.75">
      <c r="A117" s="105">
        <f>IF('1 Учебная работа'!D114&lt;&gt;"",'1 Учебная работа'!D114,"")</f>
      </c>
      <c r="B117" s="109">
        <f>IF('1 Учебная работа'!B114&lt;&gt;"",'1 Учебная работа'!E114,"")</f>
      </c>
      <c r="C117" s="109">
        <f>IF('1 Учебная работа'!D114&lt;&gt;"",'1 Учебная работа'!A114&amp;" ("&amp;'1 Учебная работа'!F114&amp;")","")</f>
      </c>
      <c r="D117" s="109">
        <f>IF('1 Учебная работа'!D114&lt;&gt;"",'1 Учебная работа'!H114,"")</f>
      </c>
      <c r="E117" s="121">
        <f>IF('1 Учебная работа'!D114&lt;&gt;"",'1 Учебная работа'!G114,"")</f>
      </c>
      <c r="F117" s="105">
        <f>IF($D117=F$9,F$8*'1 Учебная работа'!$I114,"")</f>
      </c>
      <c r="G117" s="105">
        <f>IF($D117=G$9,G$8*'1 Учебная работа'!$I114,"")</f>
      </c>
      <c r="H117" s="105">
        <f>IF($D117=H$9,H$8*'1 Учебная работа'!$I114,"")</f>
      </c>
      <c r="I117" s="105"/>
      <c r="J117" s="105"/>
      <c r="K117" s="105"/>
      <c r="L117" s="105"/>
      <c r="M117" s="105"/>
      <c r="N117" s="104"/>
      <c r="O117" s="105">
        <f t="shared" si="1"/>
        <v>0</v>
      </c>
      <c r="P117" s="105"/>
    </row>
    <row r="118" spans="1:16" ht="12.75">
      <c r="A118" s="105">
        <f>IF('1 Учебная работа'!D115&lt;&gt;"",'1 Учебная работа'!D115,"")</f>
      </c>
      <c r="B118" s="109">
        <f>IF('1 Учебная работа'!B115&lt;&gt;"",'1 Учебная работа'!E115,"")</f>
      </c>
      <c r="C118" s="109">
        <f>IF('1 Учебная работа'!D115&lt;&gt;"",'1 Учебная работа'!A115&amp;" ("&amp;'1 Учебная работа'!F115&amp;")","")</f>
      </c>
      <c r="D118" s="109">
        <f>IF('1 Учебная работа'!D115&lt;&gt;"",'1 Учебная работа'!H115,"")</f>
      </c>
      <c r="E118" s="121">
        <f>IF('1 Учебная работа'!D115&lt;&gt;"",'1 Учебная работа'!G115,"")</f>
      </c>
      <c r="F118" s="105">
        <f>IF($D118=F$9,F$8*'1 Учебная работа'!$I115,"")</f>
      </c>
      <c r="G118" s="105">
        <f>IF($D118=G$9,G$8*'1 Учебная работа'!$I115,"")</f>
      </c>
      <c r="H118" s="105">
        <f>IF($D118=H$9,H$8*'1 Учебная работа'!$I115,"")</f>
      </c>
      <c r="I118" s="105"/>
      <c r="J118" s="105"/>
      <c r="K118" s="105"/>
      <c r="L118" s="105"/>
      <c r="M118" s="105"/>
      <c r="N118" s="104"/>
      <c r="O118" s="105">
        <f t="shared" si="1"/>
        <v>0</v>
      </c>
      <c r="P118" s="105"/>
    </row>
    <row r="119" spans="1:16" ht="12.75">
      <c r="A119" s="105">
        <f>IF('1 Учебная работа'!D116&lt;&gt;"",'1 Учебная работа'!D116,"")</f>
      </c>
      <c r="B119" s="109">
        <f>IF('1 Учебная работа'!B116&lt;&gt;"",'1 Учебная работа'!E116,"")</f>
      </c>
      <c r="C119" s="109">
        <f>IF('1 Учебная работа'!D116&lt;&gt;"",'1 Учебная работа'!A116&amp;" ("&amp;'1 Учебная работа'!F116&amp;")","")</f>
      </c>
      <c r="D119" s="109">
        <f>IF('1 Учебная работа'!D116&lt;&gt;"",'1 Учебная работа'!H116,"")</f>
      </c>
      <c r="E119" s="121">
        <f>IF('1 Учебная работа'!D116&lt;&gt;"",'1 Учебная работа'!G116,"")</f>
      </c>
      <c r="F119" s="105">
        <f>IF($D119=F$9,F$8*'1 Учебная работа'!$I116,"")</f>
      </c>
      <c r="G119" s="105">
        <f>IF($D119=G$9,G$8*'1 Учебная работа'!$I116,"")</f>
      </c>
      <c r="H119" s="105">
        <f>IF($D119=H$9,H$8*'1 Учебная работа'!$I116,"")</f>
      </c>
      <c r="I119" s="105"/>
      <c r="J119" s="105"/>
      <c r="K119" s="105"/>
      <c r="L119" s="105"/>
      <c r="M119" s="105"/>
      <c r="N119" s="104"/>
      <c r="O119" s="105">
        <f t="shared" si="1"/>
        <v>0</v>
      </c>
      <c r="P119" s="105"/>
    </row>
    <row r="120" spans="1:16" ht="12.75">
      <c r="A120" s="105">
        <f>IF('1 Учебная работа'!D117&lt;&gt;"",'1 Учебная работа'!D117,"")</f>
      </c>
      <c r="B120" s="109">
        <f>IF('1 Учебная работа'!B117&lt;&gt;"",'1 Учебная работа'!E117,"")</f>
      </c>
      <c r="C120" s="109">
        <f>IF('1 Учебная работа'!D117&lt;&gt;"",'1 Учебная работа'!A117&amp;" ("&amp;'1 Учебная работа'!F117&amp;")","")</f>
      </c>
      <c r="D120" s="109">
        <f>IF('1 Учебная работа'!D117&lt;&gt;"",'1 Учебная работа'!H117,"")</f>
      </c>
      <c r="E120" s="121">
        <f>IF('1 Учебная работа'!D117&lt;&gt;"",'1 Учебная работа'!G117,"")</f>
      </c>
      <c r="F120" s="105">
        <f>IF($D120=F$9,F$8*'1 Учебная работа'!$I117,"")</f>
      </c>
      <c r="G120" s="105">
        <f>IF($D120=G$9,G$8*'1 Учебная работа'!$I117,"")</f>
      </c>
      <c r="H120" s="105">
        <f>IF($D120=H$9,H$8*'1 Учебная работа'!$I117,"")</f>
      </c>
      <c r="I120" s="105"/>
      <c r="J120" s="105"/>
      <c r="K120" s="105"/>
      <c r="L120" s="105"/>
      <c r="M120" s="105"/>
      <c r="N120" s="104"/>
      <c r="O120" s="105">
        <f t="shared" si="1"/>
        <v>0</v>
      </c>
      <c r="P120" s="105"/>
    </row>
    <row r="121" spans="1:16" ht="12.75">
      <c r="A121" s="105">
        <f>IF('1 Учебная работа'!D118&lt;&gt;"",'1 Учебная работа'!D118,"")</f>
      </c>
      <c r="B121" s="109">
        <f>IF('1 Учебная работа'!B118&lt;&gt;"",'1 Учебная работа'!E118,"")</f>
      </c>
      <c r="C121" s="109">
        <f>IF('1 Учебная работа'!D118&lt;&gt;"",'1 Учебная работа'!A118&amp;" ("&amp;'1 Учебная работа'!F118&amp;")","")</f>
      </c>
      <c r="D121" s="109">
        <f>IF('1 Учебная работа'!D118&lt;&gt;"",'1 Учебная работа'!H118,"")</f>
      </c>
      <c r="E121" s="121">
        <f>IF('1 Учебная работа'!D118&lt;&gt;"",'1 Учебная работа'!G118,"")</f>
      </c>
      <c r="F121" s="105">
        <f>IF($D121=F$9,F$8*'1 Учебная работа'!$I118,"")</f>
      </c>
      <c r="G121" s="105">
        <f>IF($D121=G$9,G$8*'1 Учебная работа'!$I118,"")</f>
      </c>
      <c r="H121" s="105">
        <f>IF($D121=H$9,H$8*'1 Учебная работа'!$I118,"")</f>
      </c>
      <c r="I121" s="105"/>
      <c r="J121" s="105"/>
      <c r="K121" s="105"/>
      <c r="L121" s="105"/>
      <c r="M121" s="105"/>
      <c r="N121" s="104"/>
      <c r="O121" s="105">
        <f t="shared" si="1"/>
        <v>0</v>
      </c>
      <c r="P121" s="105"/>
    </row>
    <row r="122" spans="1:16" ht="12.75">
      <c r="A122" s="105">
        <f>IF('1 Учебная работа'!D119&lt;&gt;"",'1 Учебная работа'!D119,"")</f>
      </c>
      <c r="B122" s="109">
        <f>IF('1 Учебная работа'!B119&lt;&gt;"",'1 Учебная работа'!E119,"")</f>
      </c>
      <c r="C122" s="109">
        <f>IF('1 Учебная работа'!D119&lt;&gt;"",'1 Учебная работа'!A119&amp;" ("&amp;'1 Учебная работа'!F119&amp;")","")</f>
      </c>
      <c r="D122" s="109">
        <f>IF('1 Учебная работа'!D119&lt;&gt;"",'1 Учебная работа'!H119,"")</f>
      </c>
      <c r="E122" s="121">
        <f>IF('1 Учебная работа'!D119&lt;&gt;"",'1 Учебная работа'!G119,"")</f>
      </c>
      <c r="F122" s="105">
        <f>IF($D122=F$9,F$8*'1 Учебная работа'!$I119,"")</f>
      </c>
      <c r="G122" s="105">
        <f>IF($D122=G$9,G$8*'1 Учебная работа'!$I119,"")</f>
      </c>
      <c r="H122" s="105">
        <f>IF($D122=H$9,H$8*'1 Учебная работа'!$I119,"")</f>
      </c>
      <c r="I122" s="105"/>
      <c r="J122" s="105"/>
      <c r="K122" s="105"/>
      <c r="L122" s="105"/>
      <c r="M122" s="105"/>
      <c r="N122" s="104"/>
      <c r="O122" s="105">
        <f t="shared" si="1"/>
        <v>0</v>
      </c>
      <c r="P122" s="105"/>
    </row>
    <row r="123" spans="1:16" ht="12.75">
      <c r="A123" s="105">
        <f>IF('1 Учебная работа'!D120&lt;&gt;"",'1 Учебная работа'!D120,"")</f>
      </c>
      <c r="B123" s="109">
        <f>IF('1 Учебная работа'!B120&lt;&gt;"",'1 Учебная работа'!E120,"")</f>
      </c>
      <c r="C123" s="109">
        <f>IF('1 Учебная работа'!D120&lt;&gt;"",'1 Учебная работа'!A120&amp;" ("&amp;'1 Учебная работа'!F120&amp;")","")</f>
      </c>
      <c r="D123" s="109">
        <f>IF('1 Учебная работа'!D120&lt;&gt;"",'1 Учебная работа'!H120,"")</f>
      </c>
      <c r="E123" s="121">
        <f>IF('1 Учебная работа'!D120&lt;&gt;"",'1 Учебная работа'!G120,"")</f>
      </c>
      <c r="F123" s="105">
        <f>IF($D123=F$9,F$8*'1 Учебная работа'!$I120,"")</f>
      </c>
      <c r="G123" s="105">
        <f>IF($D123=G$9,G$8*'1 Учебная работа'!$I120,"")</f>
      </c>
      <c r="H123" s="105">
        <f>IF($D123=H$9,H$8*'1 Учебная работа'!$I120,"")</f>
      </c>
      <c r="I123" s="105"/>
      <c r="J123" s="105"/>
      <c r="K123" s="105"/>
      <c r="L123" s="105"/>
      <c r="M123" s="105"/>
      <c r="N123" s="104"/>
      <c r="O123" s="105">
        <f t="shared" si="1"/>
        <v>0</v>
      </c>
      <c r="P123" s="105"/>
    </row>
    <row r="124" spans="1:16" ht="12.75">
      <c r="A124" s="105">
        <f>IF('1 Учебная работа'!D121&lt;&gt;"",'1 Учебная работа'!D121,"")</f>
      </c>
      <c r="B124" s="109">
        <f>IF('1 Учебная работа'!B121&lt;&gt;"",'1 Учебная работа'!E121,"")</f>
      </c>
      <c r="C124" s="109">
        <f>IF('1 Учебная работа'!D121&lt;&gt;"",'1 Учебная работа'!A121&amp;" ("&amp;'1 Учебная работа'!F121&amp;")","")</f>
      </c>
      <c r="D124" s="109">
        <f>IF('1 Учебная работа'!D121&lt;&gt;"",'1 Учебная работа'!H121,"")</f>
      </c>
      <c r="E124" s="121">
        <f>IF('1 Учебная работа'!D121&lt;&gt;"",'1 Учебная работа'!G121,"")</f>
      </c>
      <c r="F124" s="105">
        <f>IF($D124=F$9,F$8*'1 Учебная работа'!$I121,"")</f>
      </c>
      <c r="G124" s="105">
        <f>IF($D124=G$9,G$8*'1 Учебная работа'!$I121,"")</f>
      </c>
      <c r="H124" s="105">
        <f>IF($D124=H$9,H$8*'1 Учебная работа'!$I121,"")</f>
      </c>
      <c r="I124" s="105"/>
      <c r="J124" s="105"/>
      <c r="K124" s="105"/>
      <c r="L124" s="105"/>
      <c r="M124" s="105"/>
      <c r="N124" s="104"/>
      <c r="O124" s="105">
        <f t="shared" si="1"/>
        <v>0</v>
      </c>
      <c r="P124" s="105"/>
    </row>
    <row r="125" spans="1:16" ht="12.75">
      <c r="A125" s="105">
        <f>IF('1 Учебная работа'!D122&lt;&gt;"",'1 Учебная работа'!D122,"")</f>
      </c>
      <c r="B125" s="109">
        <f>IF('1 Учебная работа'!B122&lt;&gt;"",'1 Учебная работа'!E122,"")</f>
      </c>
      <c r="C125" s="109">
        <f>IF('1 Учебная работа'!D122&lt;&gt;"",'1 Учебная работа'!A122&amp;" ("&amp;'1 Учебная работа'!F122&amp;")","")</f>
      </c>
      <c r="D125" s="109">
        <f>IF('1 Учебная работа'!D122&lt;&gt;"",'1 Учебная работа'!H122,"")</f>
      </c>
      <c r="E125" s="121">
        <f>IF('1 Учебная работа'!D122&lt;&gt;"",'1 Учебная работа'!G122,"")</f>
      </c>
      <c r="F125" s="105">
        <f>IF($D125=F$9,F$8*'1 Учебная работа'!$I122,"")</f>
      </c>
      <c r="G125" s="105">
        <f>IF($D125=G$9,G$8*'1 Учебная работа'!$I122,"")</f>
      </c>
      <c r="H125" s="105">
        <f>IF($D125=H$9,H$8*'1 Учебная работа'!$I122,"")</f>
      </c>
      <c r="I125" s="105"/>
      <c r="J125" s="105"/>
      <c r="K125" s="105"/>
      <c r="L125" s="105"/>
      <c r="M125" s="105"/>
      <c r="N125" s="104"/>
      <c r="O125" s="105">
        <f t="shared" si="1"/>
        <v>0</v>
      </c>
      <c r="P125" s="105"/>
    </row>
    <row r="126" spans="1:16" ht="12.75">
      <c r="A126" s="105">
        <f>IF('1 Учебная работа'!D123&lt;&gt;"",'1 Учебная работа'!D123,"")</f>
      </c>
      <c r="B126" s="109">
        <f>IF('1 Учебная работа'!B123&lt;&gt;"",'1 Учебная работа'!E123,"")</f>
      </c>
      <c r="C126" s="109">
        <f>IF('1 Учебная работа'!D123&lt;&gt;"",'1 Учебная работа'!A123&amp;" ("&amp;'1 Учебная работа'!F123&amp;")","")</f>
      </c>
      <c r="D126" s="109">
        <f>IF('1 Учебная работа'!D123&lt;&gt;"",'1 Учебная работа'!H123,"")</f>
      </c>
      <c r="E126" s="121">
        <f>IF('1 Учебная работа'!D123&lt;&gt;"",'1 Учебная работа'!G123,"")</f>
      </c>
      <c r="F126" s="105">
        <f>IF($D126=F$9,F$8*'1 Учебная работа'!$I123,"")</f>
      </c>
      <c r="G126" s="105">
        <f>IF($D126=G$9,G$8*'1 Учебная работа'!$I123,"")</f>
      </c>
      <c r="H126" s="105">
        <f>IF($D126=H$9,H$8*'1 Учебная работа'!$I123,"")</f>
      </c>
      <c r="I126" s="105"/>
      <c r="J126" s="105"/>
      <c r="K126" s="105"/>
      <c r="L126" s="105"/>
      <c r="M126" s="105"/>
      <c r="N126" s="104"/>
      <c r="O126" s="105">
        <f t="shared" si="1"/>
        <v>0</v>
      </c>
      <c r="P126" s="105"/>
    </row>
    <row r="127" spans="1:16" ht="12.75">
      <c r="A127" s="105">
        <f>IF('1 Учебная работа'!D124&lt;&gt;"",'1 Учебная работа'!D124,"")</f>
      </c>
      <c r="B127" s="109">
        <f>IF('1 Учебная работа'!B124&lt;&gt;"",'1 Учебная работа'!E124,"")</f>
      </c>
      <c r="C127" s="109">
        <f>IF('1 Учебная работа'!D124&lt;&gt;"",'1 Учебная работа'!A124&amp;" ("&amp;'1 Учебная работа'!F124&amp;")","")</f>
      </c>
      <c r="D127" s="109">
        <f>IF('1 Учебная работа'!D124&lt;&gt;"",'1 Учебная работа'!H124,"")</f>
      </c>
      <c r="E127" s="121">
        <f>IF('1 Учебная работа'!D124&lt;&gt;"",'1 Учебная работа'!G124,"")</f>
      </c>
      <c r="F127" s="105">
        <f>IF($D127=F$9,F$8*'1 Учебная работа'!$I124,"")</f>
      </c>
      <c r="G127" s="105">
        <f>IF($D127=G$9,G$8*'1 Учебная работа'!$I124,"")</f>
      </c>
      <c r="H127" s="105">
        <f>IF($D127=H$9,H$8*'1 Учебная работа'!$I124,"")</f>
      </c>
      <c r="I127" s="105"/>
      <c r="J127" s="105"/>
      <c r="K127" s="105"/>
      <c r="L127" s="105"/>
      <c r="M127" s="105"/>
      <c r="N127" s="104"/>
      <c r="O127" s="105">
        <f t="shared" si="1"/>
        <v>0</v>
      </c>
      <c r="P127" s="105"/>
    </row>
    <row r="128" spans="1:16" ht="12.75">
      <c r="A128" s="105">
        <f>IF('1 Учебная работа'!D125&lt;&gt;"",'1 Учебная работа'!D125,"")</f>
      </c>
      <c r="B128" s="109">
        <f>IF('1 Учебная работа'!B125&lt;&gt;"",'1 Учебная работа'!E125,"")</f>
      </c>
      <c r="C128" s="109">
        <f>IF('1 Учебная работа'!D125&lt;&gt;"",'1 Учебная работа'!A125&amp;" ("&amp;'1 Учебная работа'!F125&amp;")","")</f>
      </c>
      <c r="D128" s="109">
        <f>IF('1 Учебная работа'!D125&lt;&gt;"",'1 Учебная работа'!H125,"")</f>
      </c>
      <c r="E128" s="121">
        <f>IF('1 Учебная работа'!D125&lt;&gt;"",'1 Учебная работа'!G125,"")</f>
      </c>
      <c r="F128" s="105">
        <f>IF($D128=F$9,F$8*'1 Учебная работа'!$I125,"")</f>
      </c>
      <c r="G128" s="105">
        <f>IF($D128=G$9,G$8*'1 Учебная работа'!$I125,"")</f>
      </c>
      <c r="H128" s="105">
        <f>IF($D128=H$9,H$8*'1 Учебная работа'!$I125,"")</f>
      </c>
      <c r="I128" s="105"/>
      <c r="J128" s="105"/>
      <c r="K128" s="105"/>
      <c r="L128" s="105"/>
      <c r="M128" s="105"/>
      <c r="N128" s="104"/>
      <c r="O128" s="105">
        <f t="shared" si="1"/>
        <v>0</v>
      </c>
      <c r="P128" s="105"/>
    </row>
    <row r="129" spans="1:16" ht="12.75">
      <c r="A129" s="105">
        <f>IF('1 Учебная работа'!D126&lt;&gt;"",'1 Учебная работа'!D126,"")</f>
      </c>
      <c r="B129" s="109">
        <f>IF('1 Учебная работа'!B126&lt;&gt;"",'1 Учебная работа'!E126,"")</f>
      </c>
      <c r="C129" s="109">
        <f>IF('1 Учебная работа'!D126&lt;&gt;"",'1 Учебная работа'!A126&amp;" ("&amp;'1 Учебная работа'!F126&amp;")","")</f>
      </c>
      <c r="D129" s="109">
        <f>IF('1 Учебная работа'!D126&lt;&gt;"",'1 Учебная работа'!H126,"")</f>
      </c>
      <c r="E129" s="121">
        <f>IF('1 Учебная работа'!D126&lt;&gt;"",'1 Учебная работа'!G126,"")</f>
      </c>
      <c r="F129" s="105">
        <f>IF($D129=F$9,F$8*'1 Учебная работа'!$I126,"")</f>
      </c>
      <c r="G129" s="105">
        <f>IF($D129=G$9,G$8*'1 Учебная работа'!$I126,"")</f>
      </c>
      <c r="H129" s="105">
        <f>IF($D129=H$9,H$8*'1 Учебная работа'!$I126,"")</f>
      </c>
      <c r="I129" s="105"/>
      <c r="J129" s="105"/>
      <c r="K129" s="105"/>
      <c r="L129" s="105"/>
      <c r="M129" s="105"/>
      <c r="N129" s="104"/>
      <c r="O129" s="105">
        <f t="shared" si="1"/>
        <v>0</v>
      </c>
      <c r="P129" s="105"/>
    </row>
    <row r="130" spans="1:16" ht="12.75">
      <c r="A130" s="105">
        <f>IF('1 Учебная работа'!D127&lt;&gt;"",'1 Учебная работа'!D127,"")</f>
      </c>
      <c r="B130" s="109">
        <f>IF('1 Учебная работа'!B127&lt;&gt;"",'1 Учебная работа'!E127,"")</f>
      </c>
      <c r="C130" s="109">
        <f>IF('1 Учебная работа'!D127&lt;&gt;"",'1 Учебная работа'!A127&amp;" ("&amp;'1 Учебная работа'!F127&amp;")","")</f>
      </c>
      <c r="D130" s="109">
        <f>IF('1 Учебная работа'!D127&lt;&gt;"",'1 Учебная работа'!H127,"")</f>
      </c>
      <c r="E130" s="121">
        <f>IF('1 Учебная работа'!D127&lt;&gt;"",'1 Учебная работа'!G127,"")</f>
      </c>
      <c r="F130" s="105">
        <f>IF($D130=F$9,F$8*'1 Учебная работа'!$I127,"")</f>
      </c>
      <c r="G130" s="105">
        <f>IF($D130=G$9,G$8*'1 Учебная работа'!$I127,"")</f>
      </c>
      <c r="H130" s="105">
        <f>IF($D130=H$9,H$8*'1 Учебная работа'!$I127,"")</f>
      </c>
      <c r="I130" s="105"/>
      <c r="J130" s="105"/>
      <c r="K130" s="105"/>
      <c r="L130" s="105"/>
      <c r="M130" s="105"/>
      <c r="N130" s="104"/>
      <c r="O130" s="105">
        <f t="shared" si="1"/>
        <v>0</v>
      </c>
      <c r="P130" s="105"/>
    </row>
  </sheetData>
  <sheetProtection formatCells="0" formatRows="0" insertHyperlinks="0" deleteColumns="0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D106"/>
  <sheetViews>
    <sheetView zoomScalePageLayoutView="0" workbookViewId="0" topLeftCell="A1">
      <selection activeCell="X6" sqref="X6"/>
    </sheetView>
  </sheetViews>
  <sheetFormatPr defaultColWidth="9.00390625" defaultRowHeight="12.75"/>
  <cols>
    <col min="1" max="1" width="23.25390625" style="20" customWidth="1"/>
    <col min="2" max="2" width="12.25390625" style="20" customWidth="1"/>
    <col min="3" max="3" width="21.00390625" style="20" customWidth="1"/>
    <col min="4" max="4" width="6.75390625" style="20" customWidth="1"/>
    <col min="5" max="5" width="13.75390625" style="20" customWidth="1"/>
    <col min="6" max="6" width="27.25390625" style="20" customWidth="1"/>
    <col min="7" max="7" width="8.25390625" style="20" customWidth="1"/>
    <col min="8" max="8" width="11.25390625" style="20" customWidth="1"/>
    <col min="9" max="9" width="9.125" style="20" customWidth="1"/>
    <col min="10" max="10" width="10.125" style="20" customWidth="1"/>
    <col min="11" max="11" width="8.125" style="20" customWidth="1"/>
    <col min="12" max="12" width="9.00390625" style="20" customWidth="1"/>
    <col min="13" max="13" width="6.375" style="20" customWidth="1"/>
    <col min="14" max="14" width="7.75390625" style="20" customWidth="1"/>
    <col min="15" max="15" width="8.75390625" style="20" customWidth="1"/>
    <col min="16" max="16" width="20.00390625" style="20" customWidth="1"/>
    <col min="17" max="17" width="9.375" style="20" customWidth="1"/>
    <col min="18" max="18" width="10.00390625" style="20" customWidth="1"/>
    <col min="19" max="19" width="10.375" style="20" customWidth="1"/>
    <col min="20" max="20" width="8.75390625" style="20" customWidth="1"/>
    <col min="21" max="21" width="17.25390625" style="20" customWidth="1"/>
    <col min="22" max="22" width="11.875" style="20" customWidth="1"/>
    <col min="23" max="23" width="9.00390625" style="20" customWidth="1"/>
    <col min="24" max="24" width="9.625" style="20" customWidth="1"/>
    <col min="25" max="25" width="9.75390625" style="20" customWidth="1"/>
    <col min="26" max="26" width="9.125" style="20" customWidth="1"/>
    <col min="27" max="27" width="14.875" style="20" customWidth="1"/>
    <col min="28" max="29" width="8.75390625" style="20" customWidth="1"/>
    <col min="30" max="30" width="9.375" style="20" customWidth="1"/>
  </cols>
  <sheetData>
    <row r="1" spans="2:30" ht="16.5" thickBot="1">
      <c r="B1" s="98"/>
      <c r="C1" s="98"/>
      <c r="D1" s="98"/>
      <c r="E1" s="98" t="str">
        <f>CONCATENATE("2. УЧЕБНО-МЕТОДИЧЕСКАЯ РАБОТА НА ",'Титул '!E21,"  ",'Титул '!G21)</f>
        <v>2. УЧЕБНО-МЕТОДИЧЕСКАЯ РАБОТА НА 2021/2022  учебный год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</row>
    <row r="2" spans="1:30" ht="15.75">
      <c r="A2" s="81"/>
      <c r="B2" s="81"/>
      <c r="C2" s="82"/>
      <c r="D2" s="32"/>
      <c r="E2" s="32"/>
      <c r="F2" s="32"/>
      <c r="G2" s="32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</row>
    <row r="3" spans="1:30" ht="15.75">
      <c r="A3" s="84" t="str">
        <f>'1 Учебная работа'!A3</f>
        <v>Итого на I семестр план</v>
      </c>
      <c r="B3" s="85">
        <f>SUMIF($B$9:$B$1499,1,$AC$9:$AC$1499)</f>
        <v>0</v>
      </c>
      <c r="C3" s="86" t="str">
        <f>'1 Учебная работа'!D3</f>
        <v>Итого на I семестр факт</v>
      </c>
      <c r="D3" s="86">
        <f>SUMIF($B$9:$B$1499,1,$AD$9:$AD$1499)</f>
        <v>0</v>
      </c>
      <c r="F3" s="77"/>
      <c r="G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1:30" ht="24">
      <c r="A4" s="84" t="str">
        <f>'1 Учебная работа'!A4</f>
        <v>Итого на II семестр план</v>
      </c>
      <c r="B4" s="85">
        <f>SUMIF($B$9:$B$1499,2,$AC$9:$AC$1499)</f>
        <v>0</v>
      </c>
      <c r="C4" s="86" t="str">
        <f>'1 Учебная работа'!D4</f>
        <v>Итого на II семестр факт</v>
      </c>
      <c r="D4" s="88">
        <f>SUMIF($B$9:$B$1499,2,$AD$9:$AD$1499)</f>
        <v>0</v>
      </c>
      <c r="F4" s="77"/>
      <c r="G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1:30" ht="24.75" thickBot="1">
      <c r="A5" s="84" t="str">
        <f>'1 Учебная работа'!A5</f>
        <v>ВСЕГО на учебный год план</v>
      </c>
      <c r="B5" s="90">
        <f>SUM(B3:B4)</f>
        <v>0</v>
      </c>
      <c r="C5" s="86" t="str">
        <f>'1 Учебная работа'!D5</f>
        <v>ВСЕГО на учебный год факт</v>
      </c>
      <c r="D5" s="88">
        <f>SUM(D3:D4)</f>
        <v>0</v>
      </c>
      <c r="F5" s="77"/>
      <c r="G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1:30" ht="159.75" customHeight="1">
      <c r="A6" s="102"/>
      <c r="B6" s="102"/>
      <c r="C6" s="102" t="s">
        <v>263</v>
      </c>
      <c r="D6" s="102"/>
      <c r="E6" s="102" t="s">
        <v>129</v>
      </c>
      <c r="F6" s="102" t="s">
        <v>84</v>
      </c>
      <c r="G6" s="102" t="s">
        <v>130</v>
      </c>
      <c r="H6" s="102" t="s">
        <v>88</v>
      </c>
      <c r="I6" s="102" t="s">
        <v>90</v>
      </c>
      <c r="J6" s="102" t="s">
        <v>93</v>
      </c>
      <c r="K6" s="102" t="s">
        <v>94</v>
      </c>
      <c r="L6" s="102" t="s">
        <v>95</v>
      </c>
      <c r="M6" s="102" t="s">
        <v>96</v>
      </c>
      <c r="N6" s="102" t="s">
        <v>97</v>
      </c>
      <c r="O6" s="102" t="s">
        <v>99</v>
      </c>
      <c r="P6" s="102" t="s">
        <v>143</v>
      </c>
      <c r="Q6" s="102" t="s">
        <v>145</v>
      </c>
      <c r="R6" s="102" t="s">
        <v>147</v>
      </c>
      <c r="S6" s="102" t="s">
        <v>132</v>
      </c>
      <c r="T6" s="102" t="s">
        <v>101</v>
      </c>
      <c r="U6" s="102" t="s">
        <v>139</v>
      </c>
      <c r="V6" s="102" t="s">
        <v>114</v>
      </c>
      <c r="W6" s="102" t="s">
        <v>116</v>
      </c>
      <c r="X6" s="102" t="s">
        <v>118</v>
      </c>
      <c r="Y6" s="102" t="s">
        <v>120</v>
      </c>
      <c r="Z6" s="102" t="s">
        <v>124</v>
      </c>
      <c r="AA6" s="102" t="s">
        <v>126</v>
      </c>
      <c r="AB6" s="102" t="s">
        <v>128</v>
      </c>
      <c r="AC6" s="103"/>
      <c r="AD6" s="104"/>
    </row>
    <row r="7" spans="1:30" ht="12.75">
      <c r="A7" s="105"/>
      <c r="B7" s="105"/>
      <c r="C7" s="163" t="s">
        <v>376</v>
      </c>
      <c r="D7" s="166">
        <f>VLOOKUP('Титул '!$C$28,Справка!$A$39:$B$44,2,FALSE)</f>
        <v>1</v>
      </c>
      <c r="E7" s="167">
        <f>$D$7*50</f>
        <v>50</v>
      </c>
      <c r="F7" s="167">
        <f>$D$7*30</f>
        <v>30</v>
      </c>
      <c r="G7" s="167">
        <f>$D$7*20</f>
        <v>20</v>
      </c>
      <c r="H7" s="167">
        <f>$D$7*15</f>
        <v>15</v>
      </c>
      <c r="I7" s="167">
        <f>$D$7*3</f>
        <v>3</v>
      </c>
      <c r="J7" s="167">
        <f>$D$7*60</f>
        <v>60</v>
      </c>
      <c r="K7" s="167">
        <f>$D$7*100</f>
        <v>100</v>
      </c>
      <c r="L7" s="167">
        <f>$D$7*200</f>
        <v>200</v>
      </c>
      <c r="M7" s="167">
        <f>$D$7*20</f>
        <v>20</v>
      </c>
      <c r="N7" s="167">
        <f>$D$7*18</f>
        <v>18</v>
      </c>
      <c r="O7" s="167">
        <f>$D$7*30</f>
        <v>30</v>
      </c>
      <c r="P7" s="167">
        <f>$D$7*5</f>
        <v>5</v>
      </c>
      <c r="Q7" s="167">
        <f>$D$7*5</f>
        <v>5</v>
      </c>
      <c r="R7" s="167">
        <f>$D$7*2</f>
        <v>2</v>
      </c>
      <c r="S7" s="167"/>
      <c r="T7" s="167">
        <f>$D$7*40</f>
        <v>40</v>
      </c>
      <c r="U7" s="167"/>
      <c r="V7" s="167">
        <f>$D$7*15</f>
        <v>15</v>
      </c>
      <c r="W7" s="167">
        <f>$D$7*10</f>
        <v>10</v>
      </c>
      <c r="X7" s="167">
        <f>$D$7*20</f>
        <v>20</v>
      </c>
      <c r="Y7" s="167">
        <f>$D$7*30</f>
        <v>30</v>
      </c>
      <c r="Z7" s="167">
        <f>$D$7*0.15</f>
        <v>0.15</v>
      </c>
      <c r="AA7" s="167">
        <f>$D$7*2</f>
        <v>2</v>
      </c>
      <c r="AB7" s="167"/>
      <c r="AC7" s="168"/>
      <c r="AD7" s="168"/>
    </row>
    <row r="8" spans="1:30" ht="192">
      <c r="A8" s="113" t="s">
        <v>3</v>
      </c>
      <c r="B8" s="113" t="s">
        <v>266</v>
      </c>
      <c r="C8" s="114" t="s">
        <v>37</v>
      </c>
      <c r="D8" s="114" t="s">
        <v>38</v>
      </c>
      <c r="E8" s="113" t="s">
        <v>83</v>
      </c>
      <c r="F8" s="113" t="s">
        <v>85</v>
      </c>
      <c r="G8" s="113" t="s">
        <v>86</v>
      </c>
      <c r="H8" s="113" t="s">
        <v>87</v>
      </c>
      <c r="I8" s="113" t="s">
        <v>89</v>
      </c>
      <c r="J8" s="113" t="s">
        <v>91</v>
      </c>
      <c r="K8" s="113" t="s">
        <v>92</v>
      </c>
      <c r="L8" s="113" t="s">
        <v>131</v>
      </c>
      <c r="M8" s="113" t="s">
        <v>140</v>
      </c>
      <c r="N8" s="113" t="s">
        <v>141</v>
      </c>
      <c r="O8" s="113" t="s">
        <v>98</v>
      </c>
      <c r="P8" s="113" t="s">
        <v>142</v>
      </c>
      <c r="Q8" s="113" t="s">
        <v>144</v>
      </c>
      <c r="R8" s="113" t="s">
        <v>146</v>
      </c>
      <c r="S8" s="113" t="s">
        <v>135</v>
      </c>
      <c r="T8" s="113" t="s">
        <v>100</v>
      </c>
      <c r="U8" s="113" t="s">
        <v>138</v>
      </c>
      <c r="V8" s="113" t="s">
        <v>111</v>
      </c>
      <c r="W8" s="113" t="s">
        <v>115</v>
      </c>
      <c r="X8" s="113" t="s">
        <v>117</v>
      </c>
      <c r="Y8" s="113" t="s">
        <v>119</v>
      </c>
      <c r="Z8" s="113" t="s">
        <v>123</v>
      </c>
      <c r="AA8" s="113" t="s">
        <v>125</v>
      </c>
      <c r="AB8" s="113" t="s">
        <v>127</v>
      </c>
      <c r="AC8" s="112" t="s">
        <v>50</v>
      </c>
      <c r="AD8" s="112" t="s">
        <v>51</v>
      </c>
    </row>
    <row r="9" spans="1:30" ht="12.7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</row>
    <row r="10" spans="1:30" ht="12.75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</row>
    <row r="11" spans="1:30" ht="15.75">
      <c r="A11" s="100"/>
      <c r="B11" s="10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6.5" customHeight="1">
      <c r="A12" s="107"/>
      <c r="B12" s="107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7.25" customHeight="1">
      <c r="A13" s="100"/>
      <c r="B13" s="10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5" customHeight="1">
      <c r="A14" s="107"/>
      <c r="B14" s="107"/>
      <c r="C14" s="19"/>
      <c r="D14" s="19"/>
      <c r="E14" s="19"/>
      <c r="F14" s="19"/>
      <c r="G14" s="19"/>
      <c r="H14" s="19"/>
      <c r="I14" s="19"/>
      <c r="J14" s="19"/>
      <c r="K14" s="57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6.5" customHeight="1">
      <c r="A15" s="100"/>
      <c r="B15" s="10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5" customHeight="1">
      <c r="A16" s="107"/>
      <c r="B16" s="107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5.75" customHeight="1">
      <c r="A17" s="100"/>
      <c r="B17" s="10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5" customHeight="1">
      <c r="A18" s="107"/>
      <c r="B18" s="107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5.75">
      <c r="A19" s="100"/>
      <c r="B19" s="10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5.75">
      <c r="A20" s="107"/>
      <c r="B20" s="107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5.75">
      <c r="A21" s="100"/>
      <c r="B21" s="10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5.75">
      <c r="A22" s="100"/>
      <c r="B22" s="10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5.75">
      <c r="A23" s="100"/>
      <c r="B23" s="10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5.75">
      <c r="A24" s="100"/>
      <c r="B24" s="10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5.75">
      <c r="A25" s="100"/>
      <c r="B25" s="10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ht="15.75">
      <c r="A26" s="100"/>
      <c r="B26" s="10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ht="15.75">
      <c r="A27" s="100"/>
      <c r="B27" s="10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ht="15.75">
      <c r="A28" s="100"/>
      <c r="B28" s="10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ht="15.75">
      <c r="A29" s="100"/>
      <c r="B29" s="10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5.75">
      <c r="A30" s="100"/>
      <c r="B30" s="10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2.7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</row>
    <row r="32" spans="1:30" ht="12.7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</row>
    <row r="33" spans="1:30" ht="12.7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</row>
    <row r="34" spans="1:30" ht="12.7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</row>
    <row r="35" spans="1:30" ht="12.7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</row>
    <row r="36" spans="1:30" ht="12.7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</row>
    <row r="37" spans="1:30" ht="12.7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</row>
    <row r="38" spans="1:30" ht="12.7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</row>
    <row r="39" spans="1:30" ht="12.7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</row>
    <row r="40" spans="1:30" ht="12.7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</row>
    <row r="41" spans="1:30" ht="12.7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</row>
    <row r="42" spans="1:30" ht="12.7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</row>
    <row r="43" spans="1:30" ht="12.7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</row>
    <row r="44" spans="1:30" ht="12.7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</row>
    <row r="45" spans="1:30" ht="12.7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</row>
    <row r="46" spans="1:30" ht="12.7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</row>
    <row r="47" spans="1:30" ht="12.7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</row>
    <row r="48" spans="1:30" ht="12.7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</row>
    <row r="49" spans="1:30" ht="12.7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</row>
    <row r="50" spans="1:30" ht="12.7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</row>
    <row r="51" spans="1:30" ht="12.7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</row>
    <row r="52" spans="1:30" ht="12.7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</row>
    <row r="53" spans="1:30" ht="12.7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</row>
    <row r="54" spans="1:30" ht="12.7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</row>
    <row r="55" spans="1:30" ht="12.7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</row>
    <row r="56" spans="1:30" ht="12.7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</row>
    <row r="57" spans="1:30" ht="12.7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</row>
    <row r="58" spans="1:30" ht="12.7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</row>
    <row r="59" spans="1:30" ht="12.7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</row>
    <row r="60" spans="1:30" ht="12.7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</row>
    <row r="61" spans="1:30" ht="12.7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</row>
    <row r="62" spans="1:30" ht="12.7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</row>
    <row r="63" spans="1:30" ht="12.7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</row>
    <row r="64" spans="1:30" ht="12.7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</row>
    <row r="65" spans="1:30" ht="12.7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</row>
    <row r="66" spans="1:30" ht="12.7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</row>
    <row r="67" spans="1:30" ht="12.7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</row>
    <row r="68" spans="1:30" ht="12.7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</row>
    <row r="69" spans="1:30" ht="12.7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</row>
    <row r="70" spans="1:30" ht="12.7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</row>
    <row r="71" spans="1:30" ht="12.7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</row>
    <row r="72" spans="1:30" ht="12.7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</row>
    <row r="73" spans="1:30" ht="12.7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</row>
    <row r="74" spans="1:30" ht="12.7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</row>
    <row r="75" spans="1:30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</row>
    <row r="76" spans="1:30" ht="12.7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</row>
    <row r="77" spans="1:30" ht="12.7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</row>
    <row r="78" spans="1:30" ht="12.7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</row>
    <row r="79" spans="1:30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</row>
    <row r="80" spans="1:30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</row>
    <row r="81" spans="1:30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</row>
    <row r="82" spans="1:30" ht="12.7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</row>
    <row r="83" spans="1:30" ht="12.7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</row>
    <row r="84" spans="1:30" ht="12.7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</row>
    <row r="85" spans="1:30" ht="12.7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</row>
    <row r="86" spans="1:30" ht="12.7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</row>
    <row r="87" spans="1:30" ht="12.7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</row>
    <row r="88" spans="1:30" ht="12.7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</row>
    <row r="89" spans="1:30" ht="12.7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</row>
    <row r="90" spans="1:30" ht="12.7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</row>
    <row r="91" spans="1:30" ht="12.7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</row>
    <row r="92" spans="1:30" ht="12.7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</row>
    <row r="93" spans="1:30" ht="12.7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</row>
    <row r="94" spans="1:30" ht="12.7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</row>
    <row r="95" spans="1:30" ht="12.7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</row>
    <row r="96" spans="1:30" ht="12.7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</row>
    <row r="97" spans="1:30" ht="12.7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</row>
    <row r="98" spans="1:30" ht="12.7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</row>
    <row r="99" spans="1:30" ht="12.7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</row>
    <row r="100" spans="1:30" ht="12.7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</row>
    <row r="101" spans="1:30" ht="12.7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</row>
    <row r="102" spans="1:30" ht="12.7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</row>
    <row r="103" spans="1:30" ht="12.7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</row>
    <row r="104" spans="1:30" ht="12.7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</row>
    <row r="105" spans="1:30" ht="12.7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</row>
    <row r="106" spans="1:30" ht="12.7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</row>
  </sheetData>
  <sheetProtection formatCells="0" formatRows="0" insertHyperlinks="0" deleteColumns="0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H55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33.00390625" style="20" customWidth="1"/>
    <col min="2" max="2" width="9.625" style="20" customWidth="1"/>
    <col min="3" max="3" width="25.375" style="20" customWidth="1"/>
    <col min="4" max="4" width="40.00390625" style="20" customWidth="1"/>
    <col min="5" max="5" width="19.375" style="0" customWidth="1"/>
    <col min="6" max="6" width="14.375" style="0" customWidth="1"/>
    <col min="7" max="7" width="13.125" style="0" customWidth="1"/>
    <col min="8" max="8" width="11.375" style="0" customWidth="1"/>
  </cols>
  <sheetData>
    <row r="1" spans="1:8" ht="15.75">
      <c r="A1" s="98"/>
      <c r="B1" s="98" t="str">
        <f>CONCATENATE("3. НАУЧНО-ИССЛЕДОВАТЕЛЬСКАЯ РАБОТА НА ",'Титул '!E21,"  ",'Титул '!G21)</f>
        <v>3. НАУЧНО-ИССЛЕДОВАТЕЛЬСКАЯ РАБОТА НА 2021/2022  учебный год</v>
      </c>
      <c r="C1" s="98"/>
      <c r="D1" s="98"/>
      <c r="E1" s="98"/>
      <c r="F1" s="98"/>
      <c r="G1" s="98"/>
      <c r="H1" s="98"/>
    </row>
    <row r="3" spans="1:4" ht="12.75">
      <c r="A3" s="87" t="str">
        <f>'1 Учебная работа'!A3</f>
        <v>Итого на I семестр план</v>
      </c>
      <c r="B3" s="170">
        <f>SUMIF($B$8:$B$1498,1,$G$8:$G$1498)</f>
        <v>0</v>
      </c>
      <c r="C3" s="86" t="str">
        <f>'1 Учебная работа'!D3</f>
        <v>Итого на I семестр факт</v>
      </c>
      <c r="D3" s="88">
        <f>SUMIF($B$8:$B$1498,1,$H$8:$H$1498)</f>
        <v>0</v>
      </c>
    </row>
    <row r="4" spans="1:4" ht="12.75">
      <c r="A4" s="84" t="str">
        <f>'1 Учебная работа'!A4</f>
        <v>Итого на II семестр план</v>
      </c>
      <c r="B4" s="85">
        <f>SUMIF($B$8:$B$1498,2,$G$8:$G$1498)</f>
        <v>0</v>
      </c>
      <c r="C4" s="86" t="str">
        <f>'1 Учебная работа'!D4</f>
        <v>Итого на II семестр факт</v>
      </c>
      <c r="D4" s="88">
        <f>SUMIF($B$8:$B$1498,2,$H$8:$H$1498)</f>
        <v>0</v>
      </c>
    </row>
    <row r="5" spans="1:4" ht="13.5" thickBot="1">
      <c r="A5" s="84" t="str">
        <f>'1 Учебная работа'!A5</f>
        <v>ВСЕГО на учебный год план</v>
      </c>
      <c r="B5" s="90">
        <f>SUM(B3:B4)</f>
        <v>0</v>
      </c>
      <c r="C5" s="86" t="str">
        <f>'1 Учебная работа'!D5</f>
        <v>ВСЕГО на учебный год факт</v>
      </c>
      <c r="D5" s="88">
        <f>SUM(D3:D4)</f>
        <v>0</v>
      </c>
    </row>
    <row r="7" spans="1:7" ht="36">
      <c r="A7" s="113" t="s">
        <v>6</v>
      </c>
      <c r="B7" s="113" t="s">
        <v>266</v>
      </c>
      <c r="C7" s="113" t="s">
        <v>28</v>
      </c>
      <c r="D7" s="113" t="s">
        <v>29</v>
      </c>
      <c r="E7" s="113" t="s">
        <v>16</v>
      </c>
      <c r="F7" s="113" t="s">
        <v>50</v>
      </c>
      <c r="G7" s="113" t="s">
        <v>51</v>
      </c>
    </row>
    <row r="8" spans="1:7" ht="15.75">
      <c r="A8" s="100"/>
      <c r="B8" s="117"/>
      <c r="C8" s="59"/>
      <c r="D8" s="55"/>
      <c r="E8" s="118"/>
      <c r="F8" s="119"/>
      <c r="G8" s="104"/>
    </row>
    <row r="9" spans="1:7" ht="21" customHeight="1">
      <c r="A9" s="100"/>
      <c r="B9" s="117"/>
      <c r="C9" s="56"/>
      <c r="D9" s="55"/>
      <c r="E9" s="118"/>
      <c r="F9" s="119"/>
      <c r="G9" s="104"/>
    </row>
    <row r="10" spans="1:7" ht="15.75" customHeight="1">
      <c r="A10" s="100"/>
      <c r="B10" s="117"/>
      <c r="C10" s="59"/>
      <c r="D10" s="55"/>
      <c r="E10" s="118"/>
      <c r="F10" s="119"/>
      <c r="G10" s="104"/>
    </row>
    <row r="11" spans="1:7" ht="15.75">
      <c r="A11" s="100"/>
      <c r="B11" s="117"/>
      <c r="C11" s="55"/>
      <c r="D11" s="55"/>
      <c r="E11" s="118"/>
      <c r="F11" s="119"/>
      <c r="G11" s="104"/>
    </row>
    <row r="12" spans="1:7" ht="15.75" customHeight="1">
      <c r="A12" s="100"/>
      <c r="B12" s="117"/>
      <c r="C12" s="59"/>
      <c r="D12" s="55"/>
      <c r="E12" s="118"/>
      <c r="F12" s="119"/>
      <c r="G12" s="104"/>
    </row>
    <row r="13" spans="1:7" ht="15.75">
      <c r="A13" s="100"/>
      <c r="B13" s="117"/>
      <c r="C13" s="55"/>
      <c r="D13" s="55"/>
      <c r="E13" s="118"/>
      <c r="F13" s="119"/>
      <c r="G13" s="104"/>
    </row>
    <row r="14" spans="1:7" ht="15.75">
      <c r="A14" s="100"/>
      <c r="B14" s="117"/>
      <c r="C14" s="55"/>
      <c r="D14" s="55"/>
      <c r="E14" s="118"/>
      <c r="F14" s="119"/>
      <c r="G14" s="104"/>
    </row>
    <row r="15" spans="1:7" ht="15.75">
      <c r="A15" s="100"/>
      <c r="B15" s="117"/>
      <c r="C15" s="55"/>
      <c r="D15" s="55"/>
      <c r="E15" s="118"/>
      <c r="F15" s="119"/>
      <c r="G15" s="104"/>
    </row>
    <row r="16" spans="1:7" ht="15.75">
      <c r="A16" s="100"/>
      <c r="B16" s="117"/>
      <c r="C16" s="55"/>
      <c r="D16" s="55"/>
      <c r="E16" s="118"/>
      <c r="F16" s="119"/>
      <c r="G16" s="104"/>
    </row>
    <row r="17" spans="1:7" ht="15.75">
      <c r="A17" s="100"/>
      <c r="B17" s="117"/>
      <c r="C17" s="55"/>
      <c r="D17" s="55"/>
      <c r="E17" s="118"/>
      <c r="F17" s="119"/>
      <c r="G17" s="104"/>
    </row>
    <row r="18" spans="1:7" ht="15.75">
      <c r="A18" s="100"/>
      <c r="B18" s="117"/>
      <c r="C18" s="55"/>
      <c r="D18" s="55"/>
      <c r="E18" s="118"/>
      <c r="F18" s="119"/>
      <c r="G18" s="104"/>
    </row>
    <row r="19" spans="1:7" ht="15.75">
      <c r="A19" s="100"/>
      <c r="B19" s="117"/>
      <c r="C19" s="55"/>
      <c r="D19" s="55"/>
      <c r="E19" s="118"/>
      <c r="F19" s="119"/>
      <c r="G19" s="104"/>
    </row>
    <row r="20" spans="1:7" ht="15.75">
      <c r="A20" s="100"/>
      <c r="B20" s="117"/>
      <c r="C20" s="55"/>
      <c r="D20" s="55"/>
      <c r="E20" s="118"/>
      <c r="F20" s="119"/>
      <c r="G20" s="104"/>
    </row>
    <row r="21" spans="1:7" ht="15.75">
      <c r="A21" s="100"/>
      <c r="B21" s="117"/>
      <c r="C21" s="55"/>
      <c r="D21" s="55"/>
      <c r="E21" s="118"/>
      <c r="F21" s="119"/>
      <c r="G21" s="104"/>
    </row>
    <row r="22" spans="1:7" ht="15.75">
      <c r="A22" s="100"/>
      <c r="B22" s="117"/>
      <c r="C22" s="55"/>
      <c r="D22" s="55"/>
      <c r="E22" s="118"/>
      <c r="F22" s="119"/>
      <c r="G22" s="104"/>
    </row>
    <row r="23" spans="1:7" ht="15.75">
      <c r="A23" s="100"/>
      <c r="B23" s="117"/>
      <c r="C23" s="55"/>
      <c r="D23" s="55"/>
      <c r="E23" s="118"/>
      <c r="F23" s="119"/>
      <c r="G23" s="104"/>
    </row>
    <row r="24" spans="1:7" ht="15.75">
      <c r="A24" s="100"/>
      <c r="B24" s="117"/>
      <c r="C24" s="55"/>
      <c r="D24" s="55"/>
      <c r="E24" s="118"/>
      <c r="F24" s="119"/>
      <c r="G24" s="104"/>
    </row>
    <row r="25" spans="1:7" ht="15.75">
      <c r="A25" s="100"/>
      <c r="B25" s="117"/>
      <c r="C25" s="55"/>
      <c r="D25" s="55"/>
      <c r="E25" s="118"/>
      <c r="F25" s="119"/>
      <c r="G25" s="104"/>
    </row>
    <row r="26" spans="1:7" ht="15.75">
      <c r="A26" s="100"/>
      <c r="B26" s="117"/>
      <c r="C26" s="55"/>
      <c r="D26" s="55"/>
      <c r="E26" s="118"/>
      <c r="F26" s="119"/>
      <c r="G26" s="104"/>
    </row>
    <row r="27" spans="1:7" ht="15.75">
      <c r="A27" s="100"/>
      <c r="B27" s="117"/>
      <c r="C27" s="55"/>
      <c r="D27" s="55"/>
      <c r="E27" s="118"/>
      <c r="F27" s="119"/>
      <c r="G27" s="104"/>
    </row>
    <row r="28" spans="1:7" ht="15.75">
      <c r="A28" s="100"/>
      <c r="B28" s="117"/>
      <c r="C28" s="55"/>
      <c r="D28" s="55"/>
      <c r="E28" s="118"/>
      <c r="F28" s="119"/>
      <c r="G28" s="104"/>
    </row>
    <row r="29" spans="1:7" ht="15.75">
      <c r="A29" s="100"/>
      <c r="B29" s="117"/>
      <c r="C29" s="55"/>
      <c r="D29" s="55"/>
      <c r="E29" s="118"/>
      <c r="F29" s="119"/>
      <c r="G29" s="104"/>
    </row>
    <row r="30" spans="1:7" ht="15.75">
      <c r="A30" s="100"/>
      <c r="B30" s="117"/>
      <c r="C30" s="55"/>
      <c r="D30" s="55"/>
      <c r="E30" s="118"/>
      <c r="F30" s="119"/>
      <c r="G30" s="104"/>
    </row>
    <row r="31" spans="1:7" ht="15.75">
      <c r="A31" s="100"/>
      <c r="B31" s="117"/>
      <c r="C31" s="55"/>
      <c r="D31" s="55"/>
      <c r="E31" s="118"/>
      <c r="F31" s="119"/>
      <c r="G31" s="104"/>
    </row>
    <row r="32" spans="1:7" ht="15.75">
      <c r="A32" s="100"/>
      <c r="B32" s="117"/>
      <c r="C32" s="55"/>
      <c r="D32" s="55"/>
      <c r="E32" s="118"/>
      <c r="F32" s="119"/>
      <c r="G32" s="104"/>
    </row>
    <row r="33" spans="1:7" ht="15.75">
      <c r="A33" s="100"/>
      <c r="B33" s="117"/>
      <c r="C33" s="55"/>
      <c r="D33" s="55"/>
      <c r="E33" s="118"/>
      <c r="F33" s="119"/>
      <c r="G33" s="104"/>
    </row>
    <row r="34" spans="1:7" ht="15.75">
      <c r="A34" s="100"/>
      <c r="B34" s="117"/>
      <c r="C34" s="55"/>
      <c r="D34" s="55"/>
      <c r="E34" s="118"/>
      <c r="F34" s="119"/>
      <c r="G34" s="104"/>
    </row>
    <row r="35" spans="1:7" ht="15.75">
      <c r="A35" s="100"/>
      <c r="B35" s="117"/>
      <c r="C35" s="55"/>
      <c r="D35" s="55"/>
      <c r="E35" s="118"/>
      <c r="F35" s="119"/>
      <c r="G35" s="104"/>
    </row>
    <row r="36" spans="1:7" ht="15.75">
      <c r="A36" s="100"/>
      <c r="B36" s="117"/>
      <c r="C36" s="55"/>
      <c r="D36" s="55"/>
      <c r="E36" s="118"/>
      <c r="F36" s="119"/>
      <c r="G36" s="104"/>
    </row>
    <row r="37" spans="1:7" ht="15.75">
      <c r="A37" s="100"/>
      <c r="B37" s="117"/>
      <c r="C37" s="55"/>
      <c r="D37" s="55"/>
      <c r="E37" s="118"/>
      <c r="F37" s="119"/>
      <c r="G37" s="104"/>
    </row>
    <row r="38" spans="1:7" ht="15.75">
      <c r="A38" s="100"/>
      <c r="B38" s="117"/>
      <c r="C38" s="55"/>
      <c r="D38" s="55"/>
      <c r="E38" s="118"/>
      <c r="F38" s="119"/>
      <c r="G38" s="104"/>
    </row>
    <row r="39" spans="1:7" ht="15.75">
      <c r="A39" s="100"/>
      <c r="B39" s="117"/>
      <c r="C39" s="55"/>
      <c r="D39" s="55"/>
      <c r="E39" s="118"/>
      <c r="F39" s="119"/>
      <c r="G39" s="104"/>
    </row>
    <row r="40" spans="1:7" ht="15.75">
      <c r="A40" s="100"/>
      <c r="B40" s="117"/>
      <c r="C40" s="55"/>
      <c r="D40" s="55"/>
      <c r="E40" s="118"/>
      <c r="F40" s="119"/>
      <c r="G40" s="104"/>
    </row>
    <row r="41" spans="1:7" ht="15.75">
      <c r="A41" s="100"/>
      <c r="B41" s="117"/>
      <c r="C41" s="55"/>
      <c r="D41" s="55"/>
      <c r="E41" s="118"/>
      <c r="F41" s="119"/>
      <c r="G41" s="104"/>
    </row>
    <row r="42" spans="1:7" ht="15.75">
      <c r="A42" s="100"/>
      <c r="B42" s="117"/>
      <c r="C42" s="55"/>
      <c r="D42" s="55"/>
      <c r="E42" s="118"/>
      <c r="F42" s="119"/>
      <c r="G42" s="104"/>
    </row>
    <row r="43" spans="1:7" ht="15.75">
      <c r="A43" s="100"/>
      <c r="B43" s="117"/>
      <c r="C43" s="55"/>
      <c r="D43" s="55"/>
      <c r="E43" s="118"/>
      <c r="F43" s="119"/>
      <c r="G43" s="104"/>
    </row>
    <row r="44" spans="1:7" ht="15.75">
      <c r="A44" s="100"/>
      <c r="B44" s="117"/>
      <c r="C44" s="55"/>
      <c r="D44" s="55"/>
      <c r="E44" s="118"/>
      <c r="F44" s="119"/>
      <c r="G44" s="104"/>
    </row>
    <row r="45" spans="1:7" ht="15.75">
      <c r="A45" s="100"/>
      <c r="B45" s="117"/>
      <c r="C45" s="55"/>
      <c r="D45" s="55"/>
      <c r="E45" s="118"/>
      <c r="F45" s="119"/>
      <c r="G45" s="104"/>
    </row>
    <row r="46" spans="1:7" ht="15.75">
      <c r="A46" s="100"/>
      <c r="B46" s="117"/>
      <c r="C46" s="55"/>
      <c r="D46" s="55"/>
      <c r="E46" s="118"/>
      <c r="F46" s="119"/>
      <c r="G46" s="104"/>
    </row>
    <row r="47" spans="1:7" ht="15.75">
      <c r="A47" s="100"/>
      <c r="B47" s="117"/>
      <c r="C47" s="55"/>
      <c r="D47" s="55"/>
      <c r="E47" s="118"/>
      <c r="F47" s="119"/>
      <c r="G47" s="104"/>
    </row>
    <row r="48" spans="1:7" ht="15.75">
      <c r="A48" s="100"/>
      <c r="B48" s="117"/>
      <c r="C48" s="55"/>
      <c r="D48" s="55"/>
      <c r="E48" s="118"/>
      <c r="F48" s="119"/>
      <c r="G48" s="104"/>
    </row>
    <row r="49" spans="1:7" ht="15.75">
      <c r="A49" s="100"/>
      <c r="B49" s="117"/>
      <c r="C49" s="55"/>
      <c r="D49" s="55"/>
      <c r="E49" s="118"/>
      <c r="F49" s="119"/>
      <c r="G49" s="104"/>
    </row>
    <row r="50" spans="1:7" ht="18.75" customHeight="1">
      <c r="A50" s="116"/>
      <c r="B50" s="60"/>
      <c r="C50" s="60"/>
      <c r="D50" s="60"/>
      <c r="E50" s="60"/>
      <c r="F50" s="60"/>
      <c r="G50" s="104"/>
    </row>
    <row r="51" spans="1:7" ht="15.75">
      <c r="A51" s="116"/>
      <c r="B51" s="120"/>
      <c r="C51" s="120"/>
      <c r="D51" s="120"/>
      <c r="E51" s="120"/>
      <c r="F51" s="120"/>
      <c r="G51" s="104"/>
    </row>
    <row r="52" spans="1:4" ht="12.75">
      <c r="A52" s="32"/>
      <c r="B52" s="32"/>
      <c r="C52" s="32"/>
      <c r="D52"/>
    </row>
    <row r="53" ht="12.75">
      <c r="D53"/>
    </row>
    <row r="54" ht="12.75">
      <c r="D54"/>
    </row>
    <row r="55" ht="12.75">
      <c r="D55"/>
    </row>
  </sheetData>
  <sheetProtection formatCells="0" formatRows="0" deleteColumns="0"/>
  <printOptions/>
  <pageMargins left="0.75" right="0.75" top="1" bottom="1" header="0.5" footer="0.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5" sqref="A15:F23"/>
    </sheetView>
  </sheetViews>
  <sheetFormatPr defaultColWidth="9.00390625" defaultRowHeight="12.75"/>
  <cols>
    <col min="1" max="1" width="6.00390625" style="0" customWidth="1"/>
    <col min="2" max="2" width="42.75390625" style="0" customWidth="1"/>
    <col min="3" max="3" width="22.625" style="0" customWidth="1"/>
    <col min="4" max="4" width="24.00390625" style="0" customWidth="1"/>
    <col min="5" max="5" width="10.00390625" style="0" customWidth="1"/>
    <col min="6" max="6" width="24.125" style="0" customWidth="1"/>
  </cols>
  <sheetData>
    <row r="1" spans="1:6" ht="15.75">
      <c r="A1" s="182" t="str">
        <f>CONCATENATE("4. СПИСОК ОПУБЛИКОВАННЫХ УЧЕБНЫХ ИЗДАНИЙ И НАУЧНЫХ ТРУДОВ ЗА ",'Титул '!E21,"  ",'Титул '!G21)</f>
        <v>4. СПИСОК ОПУБЛИКОВАННЫХ УЧЕБНЫХ ИЗДАНИЙ И НАУЧНЫХ ТРУДОВ ЗА 2021/2022  учебный год</v>
      </c>
      <c r="B1" s="182"/>
      <c r="C1" s="182"/>
      <c r="D1" s="182"/>
      <c r="E1" s="182"/>
      <c r="F1" s="182"/>
    </row>
    <row r="3" ht="13.5" thickBot="1"/>
    <row r="4" spans="1:6" ht="15.75" customHeight="1">
      <c r="A4" s="189" t="s">
        <v>25</v>
      </c>
      <c r="B4" s="191" t="s">
        <v>384</v>
      </c>
      <c r="C4" s="183" t="s">
        <v>385</v>
      </c>
      <c r="D4" s="183" t="s">
        <v>31</v>
      </c>
      <c r="E4" s="191" t="s">
        <v>383</v>
      </c>
      <c r="F4" s="185" t="s">
        <v>386</v>
      </c>
    </row>
    <row r="5" spans="1:6" ht="30" customHeight="1" thickBot="1">
      <c r="A5" s="190"/>
      <c r="B5" s="192"/>
      <c r="C5" s="184"/>
      <c r="D5" s="184"/>
      <c r="E5" s="192"/>
      <c r="F5" s="186"/>
    </row>
    <row r="6" spans="1:6" ht="13.5" thickBot="1">
      <c r="A6" s="51">
        <v>1</v>
      </c>
      <c r="B6" s="52">
        <v>2</v>
      </c>
      <c r="C6" s="52">
        <v>3</v>
      </c>
      <c r="D6" s="52">
        <v>4</v>
      </c>
      <c r="E6" s="52">
        <v>5</v>
      </c>
      <c r="F6" s="53">
        <v>6</v>
      </c>
    </row>
    <row r="7" spans="1:6" ht="18.75">
      <c r="A7" s="58">
        <v>1</v>
      </c>
      <c r="B7" s="63"/>
      <c r="C7" s="64"/>
      <c r="D7" s="65"/>
      <c r="E7" s="64"/>
      <c r="F7" s="169"/>
    </row>
    <row r="8" spans="1:6" ht="15.75">
      <c r="A8" s="45">
        <v>2</v>
      </c>
      <c r="B8" s="42"/>
      <c r="C8" s="42"/>
      <c r="D8" s="42"/>
      <c r="E8" s="42"/>
      <c r="F8" s="46"/>
    </row>
    <row r="9" spans="1:6" ht="15.75">
      <c r="A9" s="45">
        <v>3</v>
      </c>
      <c r="B9" s="42"/>
      <c r="C9" s="43"/>
      <c r="D9" s="42"/>
      <c r="E9" s="43"/>
      <c r="F9" s="46"/>
    </row>
    <row r="10" spans="1:6" ht="15.75">
      <c r="A10" s="45">
        <v>4</v>
      </c>
      <c r="B10" s="42"/>
      <c r="C10" s="43"/>
      <c r="D10" s="42"/>
      <c r="E10" s="43"/>
      <c r="F10" s="46"/>
    </row>
    <row r="11" spans="1:6" ht="15.75">
      <c r="A11" s="45"/>
      <c r="B11" s="42"/>
      <c r="C11" s="43"/>
      <c r="D11" s="42"/>
      <c r="E11" s="43"/>
      <c r="F11" s="46"/>
    </row>
    <row r="12" spans="1:6" ht="16.5" thickBot="1">
      <c r="A12" s="47"/>
      <c r="B12" s="48"/>
      <c r="C12" s="49"/>
      <c r="D12" s="48"/>
      <c r="E12" s="49"/>
      <c r="F12" s="50"/>
    </row>
    <row r="15" spans="1:6" ht="12.75">
      <c r="A15" s="187" t="s">
        <v>388</v>
      </c>
      <c r="B15" s="188"/>
      <c r="C15" s="188"/>
      <c r="D15" s="188"/>
      <c r="E15" s="188"/>
      <c r="F15" s="188"/>
    </row>
    <row r="16" spans="1:6" ht="12.75">
      <c r="A16" s="188"/>
      <c r="B16" s="188"/>
      <c r="C16" s="188"/>
      <c r="D16" s="188"/>
      <c r="E16" s="188"/>
      <c r="F16" s="188"/>
    </row>
    <row r="17" spans="1:6" ht="12.75">
      <c r="A17" s="188"/>
      <c r="B17" s="188"/>
      <c r="C17" s="188"/>
      <c r="D17" s="188"/>
      <c r="E17" s="188"/>
      <c r="F17" s="188"/>
    </row>
    <row r="18" spans="1:6" ht="12.75">
      <c r="A18" s="188"/>
      <c r="B18" s="188"/>
      <c r="C18" s="188"/>
      <c r="D18" s="188"/>
      <c r="E18" s="188"/>
      <c r="F18" s="188"/>
    </row>
    <row r="19" spans="1:6" ht="12.75">
      <c r="A19" s="188"/>
      <c r="B19" s="188"/>
      <c r="C19" s="188"/>
      <c r="D19" s="188"/>
      <c r="E19" s="188"/>
      <c r="F19" s="188"/>
    </row>
    <row r="20" spans="1:6" ht="12.75">
      <c r="A20" s="188"/>
      <c r="B20" s="188"/>
      <c r="C20" s="188"/>
      <c r="D20" s="188"/>
      <c r="E20" s="188"/>
      <c r="F20" s="188"/>
    </row>
    <row r="21" spans="1:6" ht="12.75">
      <c r="A21" s="188"/>
      <c r="B21" s="188"/>
      <c r="C21" s="188"/>
      <c r="D21" s="188"/>
      <c r="E21" s="188"/>
      <c r="F21" s="188"/>
    </row>
    <row r="22" spans="1:6" ht="12.75">
      <c r="A22" s="188"/>
      <c r="B22" s="188"/>
      <c r="C22" s="188"/>
      <c r="D22" s="188"/>
      <c r="E22" s="188"/>
      <c r="F22" s="188"/>
    </row>
    <row r="23" spans="1:6" ht="241.5" customHeight="1">
      <c r="A23" s="188"/>
      <c r="B23" s="188"/>
      <c r="C23" s="188"/>
      <c r="D23" s="188"/>
      <c r="E23" s="188"/>
      <c r="F23" s="188"/>
    </row>
  </sheetData>
  <sheetProtection/>
  <mergeCells count="8">
    <mergeCell ref="A1:F1"/>
    <mergeCell ref="C4:C5"/>
    <mergeCell ref="D4:D5"/>
    <mergeCell ref="F4:F5"/>
    <mergeCell ref="A15:F23"/>
    <mergeCell ref="A4:A5"/>
    <mergeCell ref="B4:B5"/>
    <mergeCell ref="E4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7.25390625" style="0" customWidth="1"/>
    <col min="2" max="2" width="14.875" style="0" customWidth="1"/>
    <col min="3" max="3" width="15.00390625" style="0" customWidth="1"/>
    <col min="4" max="4" width="23.375" style="0" customWidth="1"/>
    <col min="5" max="5" width="11.375" style="0" customWidth="1"/>
    <col min="6" max="6" width="12.375" style="0" customWidth="1"/>
  </cols>
  <sheetData>
    <row r="1" spans="1:6" ht="33.75" customHeight="1">
      <c r="A1" s="193" t="s">
        <v>24</v>
      </c>
      <c r="B1" s="193"/>
      <c r="C1" s="193"/>
      <c r="D1" s="193"/>
      <c r="E1" s="193"/>
      <c r="F1" s="193"/>
    </row>
    <row r="2" spans="1:6" ht="16.5" thickBot="1">
      <c r="A2" s="198" t="str">
        <f>CONCATENATE('Титул '!E21,"  ",'Титул '!G21)</f>
        <v>2021/2022  учебный год</v>
      </c>
      <c r="B2" s="198"/>
      <c r="C2" s="198"/>
      <c r="D2" s="198"/>
      <c r="E2" s="198"/>
      <c r="F2" s="198"/>
    </row>
    <row r="3" spans="1:6" ht="41.25" customHeight="1" thickBot="1">
      <c r="A3" s="194" t="s">
        <v>23</v>
      </c>
      <c r="B3" s="194" t="s">
        <v>17</v>
      </c>
      <c r="C3" s="194" t="s">
        <v>18</v>
      </c>
      <c r="D3" s="194" t="s">
        <v>19</v>
      </c>
      <c r="E3" s="196" t="s">
        <v>20</v>
      </c>
      <c r="F3" s="197"/>
    </row>
    <row r="4" spans="1:6" ht="16.5" thickBot="1">
      <c r="A4" s="195"/>
      <c r="B4" s="195"/>
      <c r="C4" s="195"/>
      <c r="D4" s="195"/>
      <c r="E4" s="27" t="s">
        <v>21</v>
      </c>
      <c r="F4" s="27" t="s">
        <v>22</v>
      </c>
    </row>
    <row r="5" spans="1:6" ht="16.5" thickBo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15.75">
      <c r="A6" s="39">
        <v>1</v>
      </c>
      <c r="B6" s="36"/>
      <c r="C6" s="28"/>
      <c r="D6" s="28"/>
      <c r="E6" s="28"/>
      <c r="F6" s="29"/>
    </row>
    <row r="7" spans="1:6" ht="15.75">
      <c r="A7" s="40">
        <v>2</v>
      </c>
      <c r="B7" s="37"/>
      <c r="C7" s="7"/>
      <c r="D7" s="7"/>
      <c r="E7" s="7"/>
      <c r="F7" s="10"/>
    </row>
    <row r="8" spans="1:6" ht="15.75">
      <c r="A8" s="40">
        <v>3</v>
      </c>
      <c r="B8" s="37"/>
      <c r="C8" s="7"/>
      <c r="D8" s="7"/>
      <c r="E8" s="7"/>
      <c r="F8" s="10"/>
    </row>
    <row r="9" spans="1:6" ht="15.75">
      <c r="A9" s="40"/>
      <c r="B9" s="37"/>
      <c r="C9" s="7"/>
      <c r="D9" s="7"/>
      <c r="E9" s="7"/>
      <c r="F9" s="10"/>
    </row>
    <row r="10" spans="1:6" ht="15.75">
      <c r="A10" s="40"/>
      <c r="B10" s="37"/>
      <c r="C10" s="7"/>
      <c r="D10" s="7"/>
      <c r="E10" s="7"/>
      <c r="F10" s="10"/>
    </row>
    <row r="11" spans="1:6" ht="15.75">
      <c r="A11" s="40"/>
      <c r="B11" s="37"/>
      <c r="C11" s="7"/>
      <c r="D11" s="7"/>
      <c r="E11" s="7"/>
      <c r="F11" s="10"/>
    </row>
    <row r="12" spans="1:6" ht="15.75">
      <c r="A12" s="40"/>
      <c r="B12" s="37"/>
      <c r="C12" s="7"/>
      <c r="D12" s="7"/>
      <c r="E12" s="7"/>
      <c r="F12" s="10"/>
    </row>
    <row r="13" spans="1:6" ht="16.5" thickBot="1">
      <c r="A13" s="41"/>
      <c r="B13" s="38"/>
      <c r="C13" s="12"/>
      <c r="D13" s="12"/>
      <c r="E13" s="12"/>
      <c r="F13" s="13"/>
    </row>
  </sheetData>
  <sheetProtection/>
  <mergeCells count="7">
    <mergeCell ref="A1:F1"/>
    <mergeCell ref="C3:C4"/>
    <mergeCell ref="D3:D4"/>
    <mergeCell ref="E3:F3"/>
    <mergeCell ref="A3:A4"/>
    <mergeCell ref="B3:B4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E51"/>
  <sheetViews>
    <sheetView zoomScalePageLayoutView="0" workbookViewId="0" topLeftCell="A1">
      <selection activeCell="A7" sqref="A7:E17"/>
    </sheetView>
  </sheetViews>
  <sheetFormatPr defaultColWidth="9.00390625" defaultRowHeight="12.75"/>
  <cols>
    <col min="1" max="1" width="37.625" style="20" customWidth="1"/>
    <col min="2" max="2" width="8.625" style="20" customWidth="1"/>
    <col min="3" max="3" width="56.75390625" style="0" customWidth="1"/>
    <col min="4" max="4" width="15.00390625" style="0" customWidth="1"/>
    <col min="5" max="5" width="9.75390625" style="0" customWidth="1"/>
  </cols>
  <sheetData>
    <row r="1" spans="1:2" ht="15.75">
      <c r="A1" s="98" t="str">
        <f>CONCATENATE("6. ОРГАНИЗАЦИОННО-МЕТОДИЧЕСКАЯ РАБОТА на ",'Титул '!E21,"  ",'Титул '!G21)</f>
        <v>6. ОРГАНИЗАЦИОННО-МЕТОДИЧЕСКАЯ РАБОТА на 2021/2022  учебный год</v>
      </c>
      <c r="B1"/>
    </row>
    <row r="2" spans="1:2" ht="12.75">
      <c r="A2"/>
      <c r="B2"/>
    </row>
    <row r="3" spans="1:4" ht="12.75">
      <c r="A3" s="87" t="str">
        <f>'1 Учебная работа'!A3</f>
        <v>Итого на I семестр план</v>
      </c>
      <c r="B3" s="170">
        <f>SUMIF($B$8:$B$1498,1,$D$8:$D$1498)</f>
        <v>0</v>
      </c>
      <c r="C3" s="86" t="str">
        <f>'1 Учебная работа'!D3</f>
        <v>Итого на I семестр факт</v>
      </c>
      <c r="D3" s="88">
        <f>SUMIF($B$8:$B$1498,1,$E$8:$E$1498)</f>
        <v>0</v>
      </c>
    </row>
    <row r="4" spans="1:4" ht="12.75">
      <c r="A4" s="84" t="str">
        <f>'1 Учебная работа'!A4</f>
        <v>Итого на II семестр план</v>
      </c>
      <c r="B4" s="85">
        <f>SUMIF($B$8:$B$1498,2,$D$8:$D$1498)</f>
        <v>0</v>
      </c>
      <c r="C4" s="86" t="str">
        <f>'1 Учебная работа'!D4</f>
        <v>Итого на II семестр факт</v>
      </c>
      <c r="D4" s="88">
        <f>SUMIF($B$8:$B$1498,2,$E$8:$E$1498)</f>
        <v>0</v>
      </c>
    </row>
    <row r="5" spans="1:4" ht="13.5" thickBot="1">
      <c r="A5" s="84" t="str">
        <f>'1 Учебная работа'!A5</f>
        <v>ВСЕГО на учебный год план</v>
      </c>
      <c r="B5" s="90">
        <f>SUM(B3:B4)</f>
        <v>0</v>
      </c>
      <c r="C5" s="86" t="str">
        <f>'1 Учебная работа'!D5</f>
        <v>ВСЕГО на учебный год факт</v>
      </c>
      <c r="D5" s="88">
        <f>SUM(D3:D4)</f>
        <v>0</v>
      </c>
    </row>
    <row r="6" spans="1:2" ht="12.75">
      <c r="A6"/>
      <c r="B6"/>
    </row>
    <row r="7" spans="1:5" ht="66.75" customHeight="1">
      <c r="A7" s="113" t="s">
        <v>267</v>
      </c>
      <c r="B7" s="113" t="s">
        <v>266</v>
      </c>
      <c r="C7" s="113" t="s">
        <v>29</v>
      </c>
      <c r="D7" s="113" t="s">
        <v>50</v>
      </c>
      <c r="E7" s="113" t="s">
        <v>51</v>
      </c>
    </row>
    <row r="8" spans="1:5" ht="15.75">
      <c r="A8" s="100"/>
      <c r="B8" s="19"/>
      <c r="C8" s="55"/>
      <c r="D8" s="118"/>
      <c r="E8" s="127"/>
    </row>
    <row r="9" spans="1:5" ht="15.75">
      <c r="A9" s="100"/>
      <c r="B9" s="19"/>
      <c r="C9" s="55"/>
      <c r="D9" s="118"/>
      <c r="E9" s="127"/>
    </row>
    <row r="10" spans="1:5" ht="15.75">
      <c r="A10" s="100"/>
      <c r="B10" s="19"/>
      <c r="C10" s="55"/>
      <c r="D10" s="118"/>
      <c r="E10" s="127"/>
    </row>
    <row r="11" spans="1:5" ht="15.75">
      <c r="A11" s="100"/>
      <c r="B11" s="19"/>
      <c r="C11" s="55"/>
      <c r="D11" s="118"/>
      <c r="E11" s="127"/>
    </row>
    <row r="12" spans="1:5" ht="15.75">
      <c r="A12" s="100"/>
      <c r="B12" s="19"/>
      <c r="C12" s="55"/>
      <c r="D12" s="118"/>
      <c r="E12" s="127"/>
    </row>
    <row r="13" spans="1:5" ht="15.75">
      <c r="A13" s="100"/>
      <c r="B13" s="19"/>
      <c r="C13" s="55"/>
      <c r="D13" s="118"/>
      <c r="E13" s="127"/>
    </row>
    <row r="14" spans="1:5" ht="15.75">
      <c r="A14" s="100"/>
      <c r="B14" s="19"/>
      <c r="C14" s="55"/>
      <c r="D14" s="118"/>
      <c r="E14" s="127"/>
    </row>
    <row r="15" spans="1:5" ht="15.75">
      <c r="A15" s="100"/>
      <c r="B15" s="19"/>
      <c r="C15" s="55"/>
      <c r="D15" s="118"/>
      <c r="E15" s="127"/>
    </row>
    <row r="16" spans="1:5" ht="15.75">
      <c r="A16" s="100"/>
      <c r="B16" s="19"/>
      <c r="C16" s="55"/>
      <c r="D16" s="118"/>
      <c r="E16" s="127"/>
    </row>
    <row r="17" spans="1:5" ht="15.75">
      <c r="A17" s="100"/>
      <c r="B17" s="19"/>
      <c r="C17" s="55"/>
      <c r="D17" s="118"/>
      <c r="E17" s="127"/>
    </row>
    <row r="18" spans="1:5" ht="15.75">
      <c r="A18" s="100"/>
      <c r="B18" s="19"/>
      <c r="C18" s="55"/>
      <c r="D18" s="118"/>
      <c r="E18" s="127"/>
    </row>
    <row r="19" spans="1:5" ht="15.75">
      <c r="A19" s="100"/>
      <c r="B19" s="19"/>
      <c r="C19" s="55"/>
      <c r="D19" s="118"/>
      <c r="E19" s="127"/>
    </row>
    <row r="20" spans="1:5" ht="15.75">
      <c r="A20" s="100"/>
      <c r="B20" s="19"/>
      <c r="C20" s="55"/>
      <c r="D20" s="118"/>
      <c r="E20" s="127"/>
    </row>
    <row r="21" spans="1:5" ht="15.75">
      <c r="A21" s="100"/>
      <c r="B21" s="19"/>
      <c r="C21" s="55"/>
      <c r="D21" s="118"/>
      <c r="E21" s="127"/>
    </row>
    <row r="22" spans="1:5" ht="15.75">
      <c r="A22" s="100"/>
      <c r="B22" s="19"/>
      <c r="C22" s="55"/>
      <c r="D22" s="118"/>
      <c r="E22" s="127"/>
    </row>
    <row r="23" spans="1:5" ht="15.75">
      <c r="A23" s="100"/>
      <c r="B23" s="19"/>
      <c r="C23" s="55"/>
      <c r="D23" s="118"/>
      <c r="E23" s="127"/>
    </row>
    <row r="24" spans="1:5" ht="15.75">
      <c r="A24" s="100"/>
      <c r="B24" s="19"/>
      <c r="C24" s="55"/>
      <c r="D24" s="118"/>
      <c r="E24" s="127"/>
    </row>
    <row r="25" spans="1:5" ht="15.75">
      <c r="A25" s="100"/>
      <c r="B25" s="19"/>
      <c r="C25" s="55"/>
      <c r="D25" s="118"/>
      <c r="E25" s="127"/>
    </row>
    <row r="26" spans="1:5" ht="15.75">
      <c r="A26" s="100"/>
      <c r="B26" s="19"/>
      <c r="C26" s="55"/>
      <c r="D26" s="118"/>
      <c r="E26" s="127"/>
    </row>
    <row r="27" spans="1:5" ht="15.75">
      <c r="A27" s="100"/>
      <c r="B27" s="19"/>
      <c r="C27" s="55"/>
      <c r="D27" s="118"/>
      <c r="E27" s="127"/>
    </row>
    <row r="28" spans="1:5" ht="15.75">
      <c r="A28" s="100"/>
      <c r="B28" s="19"/>
      <c r="C28" s="55"/>
      <c r="D28" s="118"/>
      <c r="E28" s="127"/>
    </row>
    <row r="29" spans="1:5" ht="15.75">
      <c r="A29" s="100"/>
      <c r="B29" s="19"/>
      <c r="C29" s="55"/>
      <c r="D29" s="118"/>
      <c r="E29" s="127"/>
    </row>
    <row r="30" spans="1:5" ht="15.75">
      <c r="A30" s="100"/>
      <c r="B30" s="19"/>
      <c r="C30" s="55"/>
      <c r="D30" s="118"/>
      <c r="E30" s="127"/>
    </row>
    <row r="31" spans="1:5" ht="15.75">
      <c r="A31" s="100"/>
      <c r="B31" s="19"/>
      <c r="C31" s="55"/>
      <c r="D31" s="118"/>
      <c r="E31" s="127"/>
    </row>
    <row r="32" spans="1:5" ht="15.75">
      <c r="A32" s="100"/>
      <c r="B32" s="19"/>
      <c r="C32" s="55"/>
      <c r="D32" s="118"/>
      <c r="E32" s="127"/>
    </row>
    <row r="33" spans="1:5" ht="15.75">
      <c r="A33" s="100"/>
      <c r="B33" s="19"/>
      <c r="C33" s="55"/>
      <c r="D33" s="118"/>
      <c r="E33" s="127"/>
    </row>
    <row r="34" spans="1:5" ht="15.75">
      <c r="A34" s="100"/>
      <c r="B34" s="19"/>
      <c r="C34" s="55"/>
      <c r="D34" s="118"/>
      <c r="E34" s="127"/>
    </row>
    <row r="35" spans="1:5" ht="15.75">
      <c r="A35" s="100"/>
      <c r="B35" s="19"/>
      <c r="C35" s="55"/>
      <c r="D35" s="118"/>
      <c r="E35" s="127"/>
    </row>
    <row r="36" spans="1:5" ht="15.75">
      <c r="A36" s="100"/>
      <c r="B36" s="19"/>
      <c r="C36" s="55"/>
      <c r="D36" s="118"/>
      <c r="E36" s="127"/>
    </row>
    <row r="37" spans="1:5" ht="15.75">
      <c r="A37" s="100"/>
      <c r="B37" s="19"/>
      <c r="C37" s="55"/>
      <c r="D37" s="118"/>
      <c r="E37" s="127"/>
    </row>
    <row r="38" spans="1:5" ht="15.75">
      <c r="A38" s="100"/>
      <c r="B38" s="19"/>
      <c r="C38" s="55"/>
      <c r="D38" s="118"/>
      <c r="E38" s="127"/>
    </row>
    <row r="39" spans="1:5" ht="15.75">
      <c r="A39" s="100"/>
      <c r="B39" s="19"/>
      <c r="C39" s="55"/>
      <c r="D39" s="118"/>
      <c r="E39" s="127"/>
    </row>
    <row r="40" spans="1:5" ht="15.75">
      <c r="A40" s="100"/>
      <c r="B40" s="19"/>
      <c r="C40" s="55"/>
      <c r="D40" s="118"/>
      <c r="E40" s="127"/>
    </row>
    <row r="41" spans="1:5" ht="15.75">
      <c r="A41" s="100"/>
      <c r="B41" s="19"/>
      <c r="C41" s="55"/>
      <c r="D41" s="118"/>
      <c r="E41" s="127"/>
    </row>
    <row r="42" spans="1:5" ht="15.75">
      <c r="A42" s="100"/>
      <c r="B42" s="19"/>
      <c r="C42" s="55"/>
      <c r="D42" s="118"/>
      <c r="E42" s="127"/>
    </row>
    <row r="43" spans="1:5" ht="15.75">
      <c r="A43" s="100"/>
      <c r="B43" s="19"/>
      <c r="C43" s="55"/>
      <c r="D43" s="118"/>
      <c r="E43" s="127"/>
    </row>
    <row r="44" spans="1:5" ht="15.75">
      <c r="A44" s="100"/>
      <c r="B44" s="19"/>
      <c r="C44" s="55"/>
      <c r="D44" s="118"/>
      <c r="E44" s="127"/>
    </row>
    <row r="45" spans="1:5" ht="15.75">
      <c r="A45" s="100"/>
      <c r="B45" s="19"/>
      <c r="C45" s="55"/>
      <c r="D45" s="118"/>
      <c r="E45" s="127"/>
    </row>
    <row r="46" spans="1:5" ht="15.75">
      <c r="A46" s="100"/>
      <c r="B46" s="19"/>
      <c r="C46" s="55"/>
      <c r="D46" s="118"/>
      <c r="E46" s="127"/>
    </row>
    <row r="47" spans="1:5" ht="15.75">
      <c r="A47" s="100"/>
      <c r="B47" s="19"/>
      <c r="C47" s="55"/>
      <c r="D47" s="118"/>
      <c r="E47" s="127"/>
    </row>
    <row r="48" spans="1:5" ht="15.75">
      <c r="A48" s="100"/>
      <c r="B48" s="19"/>
      <c r="C48" s="55"/>
      <c r="D48" s="118"/>
      <c r="E48" s="127"/>
    </row>
    <row r="49" spans="1:5" ht="15.75">
      <c r="A49" s="100"/>
      <c r="B49" s="19"/>
      <c r="C49" s="55"/>
      <c r="D49" s="118"/>
      <c r="E49" s="127"/>
    </row>
    <row r="50" spans="1:5" ht="16.5" customHeight="1">
      <c r="A50" s="108"/>
      <c r="B50" s="60"/>
      <c r="C50" s="60"/>
      <c r="D50" s="60"/>
      <c r="E50" s="60"/>
    </row>
    <row r="51" spans="1:5" ht="15.75">
      <c r="A51" s="108"/>
      <c r="B51" s="127"/>
      <c r="C51" s="127"/>
      <c r="D51" s="127"/>
      <c r="E51" s="127"/>
    </row>
  </sheetData>
  <sheetProtection formatCells="0" formatRows="0" insertColumns="0" insertHyperlinks="0"/>
  <printOptions/>
  <pageMargins left="0.75" right="0.75" top="1" bottom="1" header="0.5" footer="0.5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1:E35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36.00390625" style="34" customWidth="1"/>
    <col min="2" max="2" width="15.125" style="34" customWidth="1"/>
    <col min="3" max="3" width="61.625" style="34" customWidth="1"/>
    <col min="4" max="4" width="18.00390625" style="34" customWidth="1"/>
    <col min="5" max="5" width="19.625" style="0" customWidth="1"/>
  </cols>
  <sheetData>
    <row r="1" spans="1:4" ht="15.75">
      <c r="A1" s="128" t="str">
        <f>CONCATENATE("7. ПОВЫШЕНИЕ КВАЛИФИКАЦИИ на ",'Титул '!E21,"  ",'Титул '!G21)</f>
        <v>7. ПОВЫШЕНИЕ КВАЛИФИКАЦИИ на 2021/2022  учебный год</v>
      </c>
      <c r="B1" s="128"/>
      <c r="C1" s="128"/>
      <c r="D1" s="128"/>
    </row>
    <row r="3" spans="1:4" ht="12.75">
      <c r="A3" s="87" t="str">
        <f>'1 Учебная работа'!A3</f>
        <v>Итого на I семестр план</v>
      </c>
      <c r="B3" s="170">
        <f>SUMIF($B$8:$B$1497,1,$D$8:$D$1497)</f>
        <v>0</v>
      </c>
      <c r="C3" s="86" t="str">
        <f>'1 Учебная работа'!D3</f>
        <v>Итого на I семестр факт</v>
      </c>
      <c r="D3" s="88">
        <f>SUMIF($B$8:$B$1497,1,$E$8:$E$1497)</f>
        <v>0</v>
      </c>
    </row>
    <row r="4" spans="1:4" ht="12.75">
      <c r="A4" s="84" t="str">
        <f>'1 Учебная работа'!A4</f>
        <v>Итого на II семестр план</v>
      </c>
      <c r="B4" s="85">
        <f>SUMIF($B$8:$B$1497,2,$D$8:$D$1497)</f>
        <v>0</v>
      </c>
      <c r="C4" s="86" t="str">
        <f>'1 Учебная работа'!D4</f>
        <v>Итого на II семестр факт</v>
      </c>
      <c r="D4" s="88">
        <f>SUMIF($B$8:$B$1497,2,$E$8:$E$1497)</f>
        <v>0</v>
      </c>
    </row>
    <row r="5" spans="1:4" ht="13.5" thickBot="1">
      <c r="A5" s="84" t="str">
        <f>'1 Учебная работа'!A5</f>
        <v>ВСЕГО на учебный год план</v>
      </c>
      <c r="B5" s="90">
        <f>SUM(B3:B4)</f>
        <v>0</v>
      </c>
      <c r="C5" s="86" t="str">
        <f>'1 Учебная работа'!D5</f>
        <v>ВСЕГО на учебный год факт</v>
      </c>
      <c r="D5" s="88">
        <f>SUM(D3:D4)</f>
        <v>0</v>
      </c>
    </row>
    <row r="6" spans="1:4" ht="15.75">
      <c r="A6" s="101"/>
      <c r="B6" s="101"/>
      <c r="C6" s="101"/>
      <c r="D6" s="101"/>
    </row>
    <row r="7" spans="1:5" ht="33.75">
      <c r="A7" s="129" t="s">
        <v>11</v>
      </c>
      <c r="B7" s="129" t="s">
        <v>266</v>
      </c>
      <c r="C7" s="129" t="s">
        <v>268</v>
      </c>
      <c r="D7" s="129" t="s">
        <v>50</v>
      </c>
      <c r="E7" s="129" t="s">
        <v>51</v>
      </c>
    </row>
    <row r="8" spans="1:5" ht="32.25" customHeight="1">
      <c r="A8" s="33"/>
      <c r="B8" s="33"/>
      <c r="C8" s="33"/>
      <c r="D8" s="33"/>
      <c r="E8" s="104"/>
    </row>
    <row r="9" spans="1:5" ht="20.25">
      <c r="A9" s="33"/>
      <c r="B9" s="33"/>
      <c r="C9" s="33"/>
      <c r="D9" s="33"/>
      <c r="E9" s="104"/>
    </row>
    <row r="10" spans="1:5" ht="20.25">
      <c r="A10" s="33"/>
      <c r="B10" s="33"/>
      <c r="C10" s="33"/>
      <c r="D10" s="33"/>
      <c r="E10" s="104"/>
    </row>
    <row r="11" spans="1:5" ht="20.25">
      <c r="A11" s="33"/>
      <c r="B11" s="33"/>
      <c r="C11" s="33"/>
      <c r="D11" s="33"/>
      <c r="E11" s="104"/>
    </row>
    <row r="12" spans="1:5" ht="20.25">
      <c r="A12" s="33"/>
      <c r="B12" s="33"/>
      <c r="C12" s="33"/>
      <c r="D12" s="33"/>
      <c r="E12" s="104"/>
    </row>
    <row r="13" spans="1:5" ht="20.25">
      <c r="A13" s="33"/>
      <c r="B13" s="33"/>
      <c r="C13" s="33"/>
      <c r="D13" s="33"/>
      <c r="E13" s="104"/>
    </row>
    <row r="14" spans="1:5" ht="20.25">
      <c r="A14" s="33"/>
      <c r="B14" s="33"/>
      <c r="C14" s="33"/>
      <c r="D14" s="33"/>
      <c r="E14" s="104"/>
    </row>
    <row r="15" spans="1:5" ht="20.25">
      <c r="A15" s="33"/>
      <c r="B15" s="33"/>
      <c r="C15" s="33"/>
      <c r="D15" s="33"/>
      <c r="E15" s="104"/>
    </row>
    <row r="16" spans="1:5" ht="20.25">
      <c r="A16" s="33"/>
      <c r="B16" s="33"/>
      <c r="C16" s="33"/>
      <c r="D16" s="33"/>
      <c r="E16" s="104"/>
    </row>
    <row r="17" spans="1:5" ht="20.25">
      <c r="A17" s="33"/>
      <c r="B17" s="33"/>
      <c r="C17" s="33"/>
      <c r="D17" s="33"/>
      <c r="E17" s="104"/>
    </row>
    <row r="18" spans="1:5" ht="20.25">
      <c r="A18" s="33"/>
      <c r="B18" s="33"/>
      <c r="C18" s="33"/>
      <c r="D18" s="33"/>
      <c r="E18" s="104"/>
    </row>
    <row r="19" spans="1:5" ht="20.25">
      <c r="A19" s="33"/>
      <c r="B19" s="33"/>
      <c r="C19" s="33"/>
      <c r="D19" s="33"/>
      <c r="E19" s="104"/>
    </row>
    <row r="20" spans="1:5" ht="20.25">
      <c r="A20" s="33"/>
      <c r="B20" s="33"/>
      <c r="C20" s="33"/>
      <c r="D20" s="33"/>
      <c r="E20" s="104"/>
    </row>
    <row r="21" spans="1:5" ht="20.25">
      <c r="A21" s="33"/>
      <c r="B21" s="33"/>
      <c r="C21" s="33"/>
      <c r="D21" s="33"/>
      <c r="E21" s="104"/>
    </row>
    <row r="22" spans="1:5" ht="20.25">
      <c r="A22" s="33"/>
      <c r="B22" s="33"/>
      <c r="C22" s="33"/>
      <c r="D22" s="33"/>
      <c r="E22" s="104"/>
    </row>
    <row r="23" spans="1:5" ht="20.25">
      <c r="A23" s="33"/>
      <c r="B23" s="33"/>
      <c r="C23" s="33"/>
      <c r="D23" s="33"/>
      <c r="E23" s="104"/>
    </row>
    <row r="24" spans="1:5" ht="20.25">
      <c r="A24" s="33"/>
      <c r="B24" s="33"/>
      <c r="C24" s="33"/>
      <c r="D24" s="33"/>
      <c r="E24" s="104"/>
    </row>
    <row r="25" spans="1:5" ht="20.25">
      <c r="A25" s="33"/>
      <c r="B25" s="33"/>
      <c r="C25" s="33"/>
      <c r="D25" s="33"/>
      <c r="E25" s="104"/>
    </row>
    <row r="26" spans="1:5" ht="20.25">
      <c r="A26" s="33"/>
      <c r="B26" s="33"/>
      <c r="C26" s="33"/>
      <c r="D26" s="33"/>
      <c r="E26" s="104"/>
    </row>
    <row r="27" spans="1:5" ht="20.25">
      <c r="A27" s="33"/>
      <c r="B27" s="33"/>
      <c r="C27" s="33"/>
      <c r="D27" s="33"/>
      <c r="E27" s="104"/>
    </row>
    <row r="28" spans="1:5" ht="20.25">
      <c r="A28" s="33"/>
      <c r="B28" s="33"/>
      <c r="C28" s="33"/>
      <c r="D28" s="33"/>
      <c r="E28" s="104"/>
    </row>
    <row r="29" spans="1:5" ht="20.25">
      <c r="A29" s="33"/>
      <c r="B29" s="33"/>
      <c r="C29" s="33"/>
      <c r="D29" s="33"/>
      <c r="E29" s="104"/>
    </row>
    <row r="30" spans="1:5" ht="20.25">
      <c r="A30" s="33"/>
      <c r="B30" s="33"/>
      <c r="C30" s="33"/>
      <c r="D30" s="33"/>
      <c r="E30" s="104"/>
    </row>
    <row r="31" spans="1:5" ht="20.25">
      <c r="A31" s="33"/>
      <c r="B31" s="33"/>
      <c r="C31" s="33"/>
      <c r="D31" s="33"/>
      <c r="E31" s="104"/>
    </row>
    <row r="32" spans="1:5" ht="20.25">
      <c r="A32" s="33"/>
      <c r="B32" s="33"/>
      <c r="C32" s="33"/>
      <c r="D32" s="33"/>
      <c r="E32" s="104"/>
    </row>
    <row r="33" spans="1:5" ht="20.25">
      <c r="A33" s="33"/>
      <c r="B33" s="33"/>
      <c r="C33" s="33"/>
      <c r="D33" s="33"/>
      <c r="E33" s="104"/>
    </row>
    <row r="34" spans="1:5" ht="20.25">
      <c r="A34" s="33"/>
      <c r="B34" s="33"/>
      <c r="C34" s="33"/>
      <c r="D34" s="33"/>
      <c r="E34" s="104"/>
    </row>
    <row r="35" spans="1:5" ht="20.25">
      <c r="A35" s="33"/>
      <c r="B35" s="33"/>
      <c r="C35" s="33"/>
      <c r="D35" s="33"/>
      <c r="E35" s="104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malakhovalv</cp:lastModifiedBy>
  <cp:lastPrinted>2021-10-13T06:22:49Z</cp:lastPrinted>
  <dcterms:created xsi:type="dcterms:W3CDTF">2011-07-06T08:31:04Z</dcterms:created>
  <dcterms:modified xsi:type="dcterms:W3CDTF">2022-02-21T05:13:13Z</dcterms:modified>
  <cp:category/>
  <cp:version/>
  <cp:contentType/>
  <cp:contentStatus/>
</cp:coreProperties>
</file>